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Allegato 1" sheetId="1" r:id="rId1"/>
    <sheet name="Particelle" sheetId="2" r:id="rId2"/>
  </sheets>
  <definedNames>
    <definedName name="_xlnm.Print_Area" localSheetId="0">'Allegato 1'!$A$1:$I$122</definedName>
    <definedName name="_xlnm.Print_Area" localSheetId="1">'Particelle'!$A$1:$W$73</definedName>
    <definedName name="_xlnm.Print_Titles" localSheetId="0">'Allegato 1'!$18:$18</definedName>
    <definedName name="_xlnm.Print_Titles" localSheetId="1">'Particelle'!$1:$1</definedName>
  </definedNames>
  <calcPr fullCalcOnLoad="1"/>
</workbook>
</file>

<file path=xl/comments1.xml><?xml version="1.0" encoding="utf-8"?>
<comments xmlns="http://schemas.openxmlformats.org/spreadsheetml/2006/main">
  <authors>
    <author>Regione Liguria</author>
  </authors>
  <commentList>
    <comment ref="C11" authorId="0">
      <text>
        <r>
          <rPr>
            <b/>
            <sz val="12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  <comment ref="C12" authorId="0">
      <text>
        <r>
          <rPr>
            <b/>
            <sz val="12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  <comment ref="C13" authorId="0">
      <text>
        <r>
          <rPr>
            <b/>
            <sz val="12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  <comment ref="C14" authorId="0">
      <text>
        <r>
          <rPr>
            <b/>
            <sz val="12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  <comment ref="I14" authorId="0">
      <text>
        <r>
          <rPr>
            <b/>
            <sz val="12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</commentList>
</comments>
</file>

<file path=xl/sharedStrings.xml><?xml version="1.0" encoding="utf-8"?>
<sst xmlns="http://schemas.openxmlformats.org/spreadsheetml/2006/main" count="413" uniqueCount="376">
  <si>
    <t>Comune</t>
  </si>
  <si>
    <t>foglio</t>
  </si>
  <si>
    <t>particella</t>
  </si>
  <si>
    <t>sup. catastale</t>
  </si>
  <si>
    <t>titolo possesso</t>
  </si>
  <si>
    <t>controllo sup. cat.</t>
  </si>
  <si>
    <t>qual. cat.</t>
  </si>
  <si>
    <t>vigneto</t>
  </si>
  <si>
    <t>oliveto</t>
  </si>
  <si>
    <t>frutteto</t>
  </si>
  <si>
    <t>oliveto vigneto</t>
  </si>
  <si>
    <t>sem. irriguo</t>
  </si>
  <si>
    <t>sem. sempl.</t>
  </si>
  <si>
    <t>orto irriguo</t>
  </si>
  <si>
    <t>orto in serra</t>
  </si>
  <si>
    <t>prato</t>
  </si>
  <si>
    <t>pascolo</t>
  </si>
  <si>
    <t>prato pascolo</t>
  </si>
  <si>
    <t>castagneto</t>
  </si>
  <si>
    <t>bosco</t>
  </si>
  <si>
    <t>tare inc.</t>
  </si>
  <si>
    <t>Tot. Particella</t>
  </si>
  <si>
    <t>diff. Cat Colt</t>
  </si>
  <si>
    <t>Ameglia</t>
  </si>
  <si>
    <t>proprietà</t>
  </si>
  <si>
    <t>Agrumeto</t>
  </si>
  <si>
    <t>Arcola</t>
  </si>
  <si>
    <t>affitto</t>
  </si>
  <si>
    <t>Agrumeto aranceto</t>
  </si>
  <si>
    <t>Beverino</t>
  </si>
  <si>
    <t>comodato</t>
  </si>
  <si>
    <t>Agrumeto irriguo</t>
  </si>
  <si>
    <t>Bolano</t>
  </si>
  <si>
    <t>usufrutto</t>
  </si>
  <si>
    <t>Agrumeto oliveto</t>
  </si>
  <si>
    <t>Bonassola</t>
  </si>
  <si>
    <t>altro</t>
  </si>
  <si>
    <t>Alpe</t>
  </si>
  <si>
    <t>Borghetto Vara</t>
  </si>
  <si>
    <t>Aranceto</t>
  </si>
  <si>
    <t>Brugnato</t>
  </si>
  <si>
    <t>Bosco ceduo</t>
  </si>
  <si>
    <t>Calice al Cornoviglio</t>
  </si>
  <si>
    <t>Bosco di alto fusto</t>
  </si>
  <si>
    <t>Carro</t>
  </si>
  <si>
    <t>Bosco misto</t>
  </si>
  <si>
    <t>Carrodano</t>
  </si>
  <si>
    <t>Canneto</t>
  </si>
  <si>
    <t>Castelnuovo Magra</t>
  </si>
  <si>
    <t>Cappereto</t>
  </si>
  <si>
    <t>Deiva Marina</t>
  </si>
  <si>
    <t>Carrubeto</t>
  </si>
  <si>
    <t>Follo</t>
  </si>
  <si>
    <t>Castagneto</t>
  </si>
  <si>
    <t>Framura</t>
  </si>
  <si>
    <t>Castagneto da frutto</t>
  </si>
  <si>
    <t>La Spezia</t>
  </si>
  <si>
    <t>Castagneto frassineto</t>
  </si>
  <si>
    <t>Lerici</t>
  </si>
  <si>
    <t>Chiusa</t>
  </si>
  <si>
    <t>Levanto</t>
  </si>
  <si>
    <t>Eucalipteto</t>
  </si>
  <si>
    <t>Maissana</t>
  </si>
  <si>
    <t>Ficheto</t>
  </si>
  <si>
    <t>Monterosso al Mare</t>
  </si>
  <si>
    <t>Ficodindieto</t>
  </si>
  <si>
    <t>Ortonovo</t>
  </si>
  <si>
    <t>Ficodindieto mandorleto</t>
  </si>
  <si>
    <t>Pignone</t>
  </si>
  <si>
    <t>Frassineto</t>
  </si>
  <si>
    <t>Portovenere</t>
  </si>
  <si>
    <t>Frutteto</t>
  </si>
  <si>
    <t>Riccò del Golfo</t>
  </si>
  <si>
    <t>Frutteto irriguo</t>
  </si>
  <si>
    <t>Riomaggiore</t>
  </si>
  <si>
    <t>Funghicoltura</t>
  </si>
  <si>
    <t>Rocchetta Vara</t>
  </si>
  <si>
    <t>Gelseto</t>
  </si>
  <si>
    <t>S. Stefano Magra</t>
  </si>
  <si>
    <t>Giardino</t>
  </si>
  <si>
    <t>Sarzana</t>
  </si>
  <si>
    <t>Incolto produttivo</t>
  </si>
  <si>
    <t>Sesta Godano</t>
  </si>
  <si>
    <t>Incolto sterile</t>
  </si>
  <si>
    <t>Varese Ligure</t>
  </si>
  <si>
    <t>Limoneto</t>
  </si>
  <si>
    <t>Vernazza</t>
  </si>
  <si>
    <t>Mandarineto</t>
  </si>
  <si>
    <t>Vezzano Ligure</t>
  </si>
  <si>
    <t>Mandorleto</t>
  </si>
  <si>
    <t>Zignago</t>
  </si>
  <si>
    <t>Mandorleto ficheto</t>
  </si>
  <si>
    <t>Mandorleto ficodindieto</t>
  </si>
  <si>
    <t>Marcita</t>
  </si>
  <si>
    <t>Noccioleto</t>
  </si>
  <si>
    <t>Noccioleto irriguo</t>
  </si>
  <si>
    <t>Noccioleto vigneto</t>
  </si>
  <si>
    <t>Noceto</t>
  </si>
  <si>
    <t>Oliveto</t>
  </si>
  <si>
    <t>Oliveto agrumeto</t>
  </si>
  <si>
    <t>Oliveto ficheto</t>
  </si>
  <si>
    <t>Oliveto ficheto mandorleto</t>
  </si>
  <si>
    <t>Oliveto frassineto</t>
  </si>
  <si>
    <t>Oliveto frutteto</t>
  </si>
  <si>
    <t>Oliveto mandorleto</t>
  </si>
  <si>
    <t>Oliveto mandorleto pistacchieto</t>
  </si>
  <si>
    <t>Oliveto sommaccheto</t>
  </si>
  <si>
    <t>Oliveto sughereto</t>
  </si>
  <si>
    <t>Oliveto vigneto</t>
  </si>
  <si>
    <t>Orto</t>
  </si>
  <si>
    <t>Orto a coltura floreale</t>
  </si>
  <si>
    <t>Orto arborato</t>
  </si>
  <si>
    <t>Orto arborato irriguo</t>
  </si>
  <si>
    <t>Orto frutteto</t>
  </si>
  <si>
    <t>Orto irriguo</t>
  </si>
  <si>
    <t>Orto irriguo a coltura floreale</t>
  </si>
  <si>
    <t>Orto irriguo arborato</t>
  </si>
  <si>
    <t>Orto pezza e fosso</t>
  </si>
  <si>
    <t>Orto vivaio con coltura floreale</t>
  </si>
  <si>
    <t>Palmeto</t>
  </si>
  <si>
    <t>Pascolo</t>
  </si>
  <si>
    <t>Pascolo arborato</t>
  </si>
  <si>
    <t>Pascolo cespugliato</t>
  </si>
  <si>
    <t>Pascolo con bosco ceduo</t>
  </si>
  <si>
    <t>Pascolo con bosco di alto fusto</t>
  </si>
  <si>
    <t>Pascolo con bosco misto</t>
  </si>
  <si>
    <t>Pereto</t>
  </si>
  <si>
    <t>Pescheto</t>
  </si>
  <si>
    <t>Pioppeto</t>
  </si>
  <si>
    <t>Pistacchieto</t>
  </si>
  <si>
    <t>Pometo</t>
  </si>
  <si>
    <t>Prato</t>
  </si>
  <si>
    <t>Prato a marcita</t>
  </si>
  <si>
    <t>Prato a marcita arborato</t>
  </si>
  <si>
    <t>Prato arborato</t>
  </si>
  <si>
    <t>Prato irriguo</t>
  </si>
  <si>
    <t>Prato irriguo arborato</t>
  </si>
  <si>
    <t>Querceto</t>
  </si>
  <si>
    <t>Querceto da ghianda</t>
  </si>
  <si>
    <t>Risaia</t>
  </si>
  <si>
    <t>Risaia stabile</t>
  </si>
  <si>
    <t>Roseto</t>
  </si>
  <si>
    <t>Salceto</t>
  </si>
  <si>
    <t>Saliceto</t>
  </si>
  <si>
    <t>Seminativo</t>
  </si>
  <si>
    <t>Seminativo arborato</t>
  </si>
  <si>
    <t>Seminativo arborato irriguo</t>
  </si>
  <si>
    <t>Seminativo irriguo</t>
  </si>
  <si>
    <t>Seminativo irriguo arborato</t>
  </si>
  <si>
    <t>Seminativo pezza e fosso</t>
  </si>
  <si>
    <t>Seminativo arborato pezza e fosso</t>
  </si>
  <si>
    <t>Serra</t>
  </si>
  <si>
    <t>Vigneto</t>
  </si>
  <si>
    <t>Vigneto arborato</t>
  </si>
  <si>
    <t>Vigneto frutteto</t>
  </si>
  <si>
    <t>Vigneto irriguo</t>
  </si>
  <si>
    <t>Vigneto mandorleto</t>
  </si>
  <si>
    <t>Vigneto per uva da tavola</t>
  </si>
  <si>
    <t>Vigneto uliveto</t>
  </si>
  <si>
    <t>Vivaio</t>
  </si>
  <si>
    <t>Vivaio di piante floreali</t>
  </si>
  <si>
    <t>COGNOME</t>
  </si>
  <si>
    <t>NOME</t>
  </si>
  <si>
    <t>Inserire i dati esclusivamente nei campi di colore</t>
  </si>
  <si>
    <t>Celeste chiaro</t>
  </si>
  <si>
    <t>C.U.A.A.</t>
  </si>
  <si>
    <t>ATTIVITA' DI RISTORAZIONE? (S/N)</t>
  </si>
  <si>
    <t>Attività agrituristica in zona a prevalente interesse agrituristico? (S/N)</t>
  </si>
  <si>
    <t>ATTIVITA' DI PRIMA COLAZIONE? (S/N)</t>
  </si>
  <si>
    <t>Codice</t>
  </si>
  <si>
    <t>Descrizione</t>
  </si>
  <si>
    <t>Consistenza     Superficie (ha)       Capi (n°)</t>
  </si>
  <si>
    <t>Giornate a ettaro o a capo di bestiame</t>
  </si>
  <si>
    <t>Giornate Lavorative Agricole</t>
  </si>
  <si>
    <t>Coefficiente moltiplicatore (1)</t>
  </si>
  <si>
    <t>Colonna Controllo 40%</t>
  </si>
  <si>
    <t>A1</t>
  </si>
  <si>
    <t>Colture cerealicole da granella</t>
  </si>
  <si>
    <t>A2</t>
  </si>
  <si>
    <t>Foraggere annuali (mais a maturazione cerosa, sorgo, ecc.)</t>
  </si>
  <si>
    <t>-</t>
  </si>
  <si>
    <t>A3</t>
  </si>
  <si>
    <t>Foraggere poliennali (es. erba medica, trifoglio, ecc)</t>
  </si>
  <si>
    <t>B1</t>
  </si>
  <si>
    <t xml:space="preserve">Patate </t>
  </si>
  <si>
    <t>B2</t>
  </si>
  <si>
    <t xml:space="preserve">Rose da fiore reciso in pieno campo </t>
  </si>
  <si>
    <t>B3</t>
  </si>
  <si>
    <t xml:space="preserve">Altre colture floricole poliennali in pieno campo (mimosa, ginestra, calle, ecc) </t>
  </si>
  <si>
    <t>B4</t>
  </si>
  <si>
    <t>Colture per fronde da recidere in pieno campo (eucaliptus, pittosporo, ecc.)</t>
  </si>
  <si>
    <t>B5</t>
  </si>
  <si>
    <t>Colture floricole specializzate in vaso in pieno campo (compreso piante aromatiche)</t>
  </si>
  <si>
    <t>B6</t>
  </si>
  <si>
    <t>Colture floricole annuali in pieno campo</t>
  </si>
  <si>
    <t>B7</t>
  </si>
  <si>
    <t>Colture floricole annuali o in vaso in coltura protetta</t>
  </si>
  <si>
    <t>B8</t>
  </si>
  <si>
    <t>Colture floricole altamente specializzate da recidere in coltura protetta (rose, gerbera, orchidea, garofani)</t>
  </si>
  <si>
    <t>B9</t>
  </si>
  <si>
    <t xml:space="preserve">Altre colture floricole poliennali in coltura protetta </t>
  </si>
  <si>
    <t>B10</t>
  </si>
  <si>
    <t xml:space="preserve">Fiori per la produzione di fiori secchi </t>
  </si>
  <si>
    <t>B11</t>
  </si>
  <si>
    <t>Orto stagionale e orto consociato con frutteto</t>
  </si>
  <si>
    <t>B12</t>
  </si>
  <si>
    <t>Orto in coltura intensiva a rotazione</t>
  </si>
  <si>
    <t>B13</t>
  </si>
  <si>
    <t>Orto in serra</t>
  </si>
  <si>
    <t>B14</t>
  </si>
  <si>
    <t>Basilico in serra</t>
  </si>
  <si>
    <t>C1</t>
  </si>
  <si>
    <t>Vigneto specializzato</t>
  </si>
  <si>
    <t>C2</t>
  </si>
  <si>
    <t>C3</t>
  </si>
  <si>
    <t>Frutteto specializzato</t>
  </si>
  <si>
    <t>C4</t>
  </si>
  <si>
    <t>C5</t>
  </si>
  <si>
    <t>Piccoli frutti (lamponi, mirtilli, ribes, rovo, ecc)</t>
  </si>
  <si>
    <t>D1</t>
  </si>
  <si>
    <t>Prati permanenti</t>
  </si>
  <si>
    <t>D2</t>
  </si>
  <si>
    <t>Pascoli permanenti su terreni di buona o media qualità</t>
  </si>
  <si>
    <t>D3</t>
  </si>
  <si>
    <t>Pascoli permanenti a bassa resa</t>
  </si>
  <si>
    <t>E1</t>
  </si>
  <si>
    <t>Vacche da latte in stabulazione libera</t>
  </si>
  <si>
    <t>E2a</t>
  </si>
  <si>
    <t>Vacche in stabulazione fissa da latte</t>
  </si>
  <si>
    <t>E2b</t>
  </si>
  <si>
    <t>Vacche in stabulazione fissa da carne</t>
  </si>
  <si>
    <t>E3</t>
  </si>
  <si>
    <t>Vacche nutrici</t>
  </si>
  <si>
    <t>E4</t>
  </si>
  <si>
    <t>Bovini carne/allievi</t>
  </si>
  <si>
    <t>E5a</t>
  </si>
  <si>
    <t>Equini da carne</t>
  </si>
  <si>
    <t>E5b</t>
  </si>
  <si>
    <t>Equini da sella</t>
  </si>
  <si>
    <t>E6</t>
  </si>
  <si>
    <t>Fattrici equini</t>
  </si>
  <si>
    <t>E7</t>
  </si>
  <si>
    <t>Pecore da latte</t>
  </si>
  <si>
    <t>Altri ovini da latte</t>
  </si>
  <si>
    <t>Altri ovini da carne</t>
  </si>
  <si>
    <t>Capre da latte</t>
  </si>
  <si>
    <t>E10</t>
  </si>
  <si>
    <t>Altri caprini da latte</t>
  </si>
  <si>
    <t>Altri caprini da carne</t>
  </si>
  <si>
    <t>E11</t>
  </si>
  <si>
    <t>Suini scrofe</t>
  </si>
  <si>
    <t>E12</t>
  </si>
  <si>
    <t>Altri suini</t>
  </si>
  <si>
    <t>E13</t>
  </si>
  <si>
    <t>Allevamenti avicoli (ogni 100 capi) - da carne</t>
  </si>
  <si>
    <t>E14</t>
  </si>
  <si>
    <t>Allevamenti avicoli (ogni 100 capi) - ovaiole</t>
  </si>
  <si>
    <t>E15</t>
  </si>
  <si>
    <t>Allevamenti avicoli (ogni 100 capi) - altro</t>
  </si>
  <si>
    <t>E16</t>
  </si>
  <si>
    <t>Allevamenti avicoli con allevamento a terra (ogni 100 capi) - da carne</t>
  </si>
  <si>
    <t>E17</t>
  </si>
  <si>
    <t>Allevamenti avicoli con allevamento a terra (ogni 100 capi) - ovaiole</t>
  </si>
  <si>
    <t>E18</t>
  </si>
  <si>
    <t>Allevamenti avicoli con allevamento a terra (ogni 100 capi) - altro</t>
  </si>
  <si>
    <t>E19</t>
  </si>
  <si>
    <t xml:space="preserve">Animali cunicoli (giornate computate per coniglie madri) </t>
  </si>
  <si>
    <t>E20</t>
  </si>
  <si>
    <t>Api stanziali (giornate computate per alveare)</t>
  </si>
  <si>
    <t>E21</t>
  </si>
  <si>
    <t>Api nomadi (giornate computate per alveare)</t>
  </si>
  <si>
    <t>E22</t>
  </si>
  <si>
    <t>Elicicoltura (giornate a ettaro)</t>
  </si>
  <si>
    <t>F1</t>
  </si>
  <si>
    <t xml:space="preserve">Bosco </t>
  </si>
  <si>
    <t>F2</t>
  </si>
  <si>
    <t>Raccolta di funghi, frutti e altri prodotti spontanei del bosco</t>
  </si>
  <si>
    <t>F3</t>
  </si>
  <si>
    <t>Coltivazione intensiva di funghi in strutture protette o ripari naturali</t>
  </si>
  <si>
    <t>G1</t>
  </si>
  <si>
    <t>Trasformazione aziendale di prodotti zootecnici : (10% giornate lavorative correlate al carico di bestiame)</t>
  </si>
  <si>
    <t>G2</t>
  </si>
  <si>
    <t>Trasformazione aziendale di uva (20 giornate ad ha per le superfici correlate)</t>
  </si>
  <si>
    <t>G3</t>
  </si>
  <si>
    <t>Trasformazione aziendale di olive : (10 giornate ad ha per le superfici correlate)</t>
  </si>
  <si>
    <t>G4</t>
  </si>
  <si>
    <t>Trasformazione aziendale di altri prodotti agricoli : (10% giornate ad ha per le superfici correlate)</t>
  </si>
  <si>
    <t>G5</t>
  </si>
  <si>
    <t>Confezionamento aziendale di basilico a mazzetti : (300 giornate ad ha per le superfici correlate)</t>
  </si>
  <si>
    <t>G6</t>
  </si>
  <si>
    <t>Bosco – trasformazione di prodotti silvicoli : (10% giornate ad ha per le superfici correlate)</t>
  </si>
  <si>
    <t>H1</t>
  </si>
  <si>
    <t>H2</t>
  </si>
  <si>
    <t>H3</t>
  </si>
  <si>
    <t>Totale</t>
  </si>
  <si>
    <t>TOT</t>
  </si>
  <si>
    <t>Nota 1: è il rapporto tra la % di prodotto somministrabile nel pasto per una data coltura/allevamento ed il 40%, minima percentuale che deve essere garantita coi prodotti aziendali</t>
  </si>
  <si>
    <t>Verifica requisiti di accesso (almeno 1/2 ULU in zone a prevalente interesse agrituristico e 1 ULU in altre zone)</t>
  </si>
  <si>
    <t>Giornate lavorative agricole aziendali</t>
  </si>
  <si>
    <t>Giornate lavorative agricole richieste dalla zona</t>
  </si>
  <si>
    <t>Tipologia di Ospitalità</t>
  </si>
  <si>
    <t>Quantità</t>
  </si>
  <si>
    <t>Coefficiente giornaliero o giornate per degustazione o att. fattoria didattica</t>
  </si>
  <si>
    <t>Giornate Lavorative Agrituristiche</t>
  </si>
  <si>
    <t>AG1</t>
  </si>
  <si>
    <t>AG2</t>
  </si>
  <si>
    <t>AG3</t>
  </si>
  <si>
    <t>AG4</t>
  </si>
  <si>
    <t>AG5</t>
  </si>
  <si>
    <t>AG6</t>
  </si>
  <si>
    <t>AG7</t>
  </si>
  <si>
    <t>AG8</t>
  </si>
  <si>
    <t>AG9</t>
  </si>
  <si>
    <t>Altro (specificare)</t>
  </si>
  <si>
    <t>AG10</t>
  </si>
  <si>
    <t>AG11</t>
  </si>
  <si>
    <t>Verifica rapporto di prevalenza tra attività agricola ed attività agrituristica</t>
  </si>
  <si>
    <t>N° complessivo coperti equivalenti annuo da richiesta</t>
  </si>
  <si>
    <t>N° coperti equiv. annui max in base all'ordinamento produttivo</t>
  </si>
  <si>
    <t>Verifica complessiva dell'azienda agricola a svolgere attività agrituristica in base ai parametri sopra esaminati</t>
  </si>
  <si>
    <t>campo controllo requisiti di accesso</t>
  </si>
  <si>
    <t>campo controllo rapporto di prevalenza</t>
  </si>
  <si>
    <t>campo controllo trasformazione aziendale prodotti zootecnici</t>
  </si>
  <si>
    <t>campo controllo trasformazione aziendale uva</t>
  </si>
  <si>
    <t>campo controllo trasformazione aziendale olive</t>
  </si>
  <si>
    <t>campo controllo trasformazione aziendale di altri prodotti agricoli</t>
  </si>
  <si>
    <t>NON ATTIVABILE</t>
  </si>
  <si>
    <t>campo controllo confezionamento aziendale basilico</t>
  </si>
  <si>
    <t>campo controllo trasformazione di prodotti silvicoli</t>
  </si>
  <si>
    <r>
      <t xml:space="preserve">N° giorni apertura </t>
    </r>
    <r>
      <rPr>
        <b/>
        <i/>
        <sz val="16"/>
        <color indexed="10"/>
        <rFont val="Arial"/>
        <family val="2"/>
      </rPr>
      <t>minimo 90 gg per almeno una attività</t>
    </r>
  </si>
  <si>
    <r>
      <t xml:space="preserve">Camere da letto </t>
    </r>
    <r>
      <rPr>
        <b/>
        <i/>
        <sz val="14"/>
        <rFont val="Arial"/>
        <family val="2"/>
      </rPr>
      <t>(indicare il n° di posti letto)</t>
    </r>
  </si>
  <si>
    <r>
      <t xml:space="preserve">Unità abitative </t>
    </r>
    <r>
      <rPr>
        <b/>
        <i/>
        <sz val="14"/>
        <rFont val="Arial"/>
        <family val="2"/>
      </rPr>
      <t>(indicare il numero di posti letto)</t>
    </r>
  </si>
  <si>
    <r>
      <t xml:space="preserve">Ristorazione (Cucina+Sala) </t>
    </r>
    <r>
      <rPr>
        <b/>
        <i/>
        <sz val="14"/>
        <rFont val="Arial"/>
        <family val="2"/>
      </rPr>
      <t xml:space="preserve">(indicare il n° coperti giornalieri) </t>
    </r>
    <r>
      <rPr>
        <b/>
        <sz val="14"/>
        <color indexed="10"/>
        <rFont val="Arial"/>
        <family val="2"/>
      </rPr>
      <t xml:space="preserve">[massimo 65 coperti a pasto con possibilità di compensazione tra i due pasti della giornata]        </t>
    </r>
    <r>
      <rPr>
        <b/>
        <sz val="14"/>
        <color indexed="14"/>
        <rFont val="Arial"/>
        <family val="2"/>
      </rPr>
      <t>RICORDARE DI VALORIZZARE CON S o N LA CELLA DI RISTORAZIONE IN CASO DI ATTIVITA'</t>
    </r>
  </si>
  <si>
    <r>
      <t xml:space="preserve">Prima colazione      </t>
    </r>
    <r>
      <rPr>
        <b/>
        <sz val="14"/>
        <color indexed="14"/>
        <rFont val="Arial"/>
        <family val="2"/>
      </rPr>
      <t>RICORDARE DI VALORIZZARE CON S o N LA CELLA DI PRIMA COLAZIONE IN CASO DI ATTIVITA'</t>
    </r>
  </si>
  <si>
    <r>
      <t>Fattoria didattica</t>
    </r>
    <r>
      <rPr>
        <b/>
        <i/>
        <sz val="14"/>
        <rFont val="Arial"/>
        <family val="2"/>
      </rPr>
      <t xml:space="preserve"> (indicare solo il n° di persone da ricevere)</t>
    </r>
  </si>
  <si>
    <r>
      <t>Agri-campeggio</t>
    </r>
    <r>
      <rPr>
        <b/>
        <i/>
        <sz val="14"/>
        <rFont val="Arial"/>
        <family val="2"/>
      </rPr>
      <t xml:space="preserve"> (indicare il n° di piazzole)</t>
    </r>
  </si>
  <si>
    <r>
      <t>Agri-autocaravan</t>
    </r>
    <r>
      <rPr>
        <b/>
        <i/>
        <sz val="14"/>
        <rFont val="Arial"/>
        <family val="2"/>
      </rPr>
      <t xml:space="preserve"> (indicare il n° di piazzole)</t>
    </r>
  </si>
  <si>
    <t>AG12</t>
  </si>
  <si>
    <r>
      <t>Degustazioni</t>
    </r>
    <r>
      <rPr>
        <b/>
        <i/>
        <sz val="14"/>
        <rFont val="Arial"/>
        <family val="2"/>
      </rPr>
      <t xml:space="preserve"> (indicare il numero di degustazioni previste nell'arco dell'anno)</t>
    </r>
  </si>
  <si>
    <t>ATTIVITA' DI MERENDE/PRANZI IN FATTORIA DIDATTICA PER BAMBINI? (S/N)</t>
  </si>
  <si>
    <t>ATTIVITA' DI DEGUSTAZIONI? (S/N)</t>
  </si>
  <si>
    <t>s</t>
  </si>
  <si>
    <t>coefficiente giornaliero ristorazione</t>
  </si>
  <si>
    <t>coefficiente giornaliero prime colazioni</t>
  </si>
  <si>
    <t>coefficiente giornaliero merende</t>
  </si>
  <si>
    <t>coefficiente giornaliero degustazioni</t>
  </si>
  <si>
    <t>coefficiente somministrazione alimenti e bevande equivalente</t>
  </si>
  <si>
    <t>N° coperti equivalenti annui max in base alla % di prodotto (2)</t>
  </si>
  <si>
    <t>Nota 2:</t>
  </si>
  <si>
    <t>il calcolo tiene conto che ogni coperto, come da Tabella D delle Disposizioni di attuazione DGR 1443/2012, può valere un massimo di  0,1673 (=0,0333+0,0400+0,0025+0,0036+0,033) giornate di lavoro, a seconda del tipo di attività di somministrazione di alimenti e bevande richiesta</t>
  </si>
  <si>
    <t>N° pernotti / somministrazioni annui richiesti</t>
  </si>
  <si>
    <t>Verifica della potenzialità dell'azienda agricola a somministrare alimenti e bevande</t>
  </si>
  <si>
    <t>campo controllo somministrazione alimenti e bevande</t>
  </si>
  <si>
    <t>rapporto somministrazione / pasto</t>
  </si>
  <si>
    <t>TOTALE P.E.</t>
  </si>
  <si>
    <t>pasti equivalenti (PE)</t>
  </si>
  <si>
    <t>n</t>
  </si>
  <si>
    <t>S</t>
  </si>
  <si>
    <t>N</t>
  </si>
  <si>
    <r>
      <t xml:space="preserve">Merende o pranzi in Fattoria Didattica per </t>
    </r>
    <r>
      <rPr>
        <b/>
        <u val="single"/>
        <sz val="14"/>
        <rFont val="Arial"/>
        <family val="2"/>
      </rPr>
      <t>bambin</t>
    </r>
    <r>
      <rPr>
        <b/>
        <sz val="14"/>
        <rFont val="Arial"/>
        <family val="2"/>
      </rPr>
      <t xml:space="preserve">i      </t>
    </r>
    <r>
      <rPr>
        <b/>
        <sz val="14"/>
        <color indexed="14"/>
        <rFont val="Arial"/>
        <family val="2"/>
      </rPr>
      <t>RICORDARE DI VALORIZZARE CON S o N LA CELLA DI MERENDE PRANZI IN FD IN CASO DI ATTIVITA'</t>
    </r>
  </si>
  <si>
    <t>Dati anagrafici del titolare dell’azienda agricola o
ragione sociale in caso di impresa con natura giuridica societaria</t>
  </si>
  <si>
    <t>RAGIONE SOCIALE</t>
  </si>
  <si>
    <r>
      <t xml:space="preserve">Cagne fattrici </t>
    </r>
    <r>
      <rPr>
        <sz val="14"/>
        <rFont val="Arial"/>
        <family val="2"/>
      </rPr>
      <t>(deve essere rispettata la L. 349/1993)</t>
    </r>
  </si>
  <si>
    <t>E8</t>
  </si>
  <si>
    <t>E9a</t>
  </si>
  <si>
    <t>E9b</t>
  </si>
  <si>
    <t>E23</t>
  </si>
  <si>
    <t>E24</t>
  </si>
  <si>
    <t>C6</t>
  </si>
  <si>
    <t>B15</t>
  </si>
  <si>
    <t>Vivaio per la produzione di piantine da orto</t>
  </si>
  <si>
    <t>C7</t>
  </si>
  <si>
    <t>Altra frutta da guscio</t>
  </si>
  <si>
    <t>L. R. 37/2007 e ss. mm. ii.                                              DISCIPLINA DELL'ATTIVITA' AGRITURISTICA</t>
  </si>
  <si>
    <t>ORDINAMENTO COLTURALE E SOMMINISTRAZIONE ALIMENTI E BEVANDE</t>
  </si>
  <si>
    <t>% Prodotto somministrabili alimenti/bevande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</si>
</sst>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d\ mmmm\ yyyy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#,##0.00_ ;\-#,##0.00\ "/>
    <numFmt numFmtId="183" formatCode="&quot;€&quot;\ #,##0.00"/>
    <numFmt numFmtId="184" formatCode="#,##0.0000"/>
    <numFmt numFmtId="185" formatCode="#,##0_ ;\-#,##0\ "/>
    <numFmt numFmtId="186" formatCode="dd/mm/yy"/>
    <numFmt numFmtId="187" formatCode="_-&quot;€&quot;\ * #,##0.0000_-;\-&quot;€&quot;\ * #,##0.0000_-;_-&quot;€&quot;\ * &quot;-&quot;????_-;_-@_-"/>
    <numFmt numFmtId="188" formatCode="#,##0.0_ ;\-#,##0.0\ "/>
    <numFmt numFmtId="189" formatCode="#,##0.000_ ;\-#,##0.000\ "/>
    <numFmt numFmtId="190" formatCode="#,##0.0000_ ;\-#,##0.0000\ "/>
    <numFmt numFmtId="191" formatCode="#,##0.00000_ ;\-#,##0.00000\ "/>
    <numFmt numFmtId="192" formatCode="#,##0.0"/>
    <numFmt numFmtId="193" formatCode="#,##0.000"/>
    <numFmt numFmtId="194" formatCode="#,##0.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0"/>
    <numFmt numFmtId="201" formatCode="0.0"/>
  </numFmts>
  <fonts count="7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30"/>
      <name val="Arial"/>
      <family val="2"/>
    </font>
    <font>
      <b/>
      <u val="single"/>
      <sz val="30"/>
      <name val="Arial"/>
      <family val="2"/>
    </font>
    <font>
      <b/>
      <u val="singleAccounting"/>
      <sz val="18"/>
      <name val="Arial"/>
      <family val="2"/>
    </font>
    <font>
      <b/>
      <sz val="20"/>
      <color indexed="1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i/>
      <sz val="16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sz val="22"/>
      <color indexed="18"/>
      <name val="Arial"/>
      <family val="2"/>
    </font>
    <font>
      <sz val="22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4"/>
      <name val="Arial"/>
      <family val="2"/>
    </font>
    <font>
      <b/>
      <u val="single"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44" fontId="0" fillId="0" borderId="0" applyFont="0" applyFill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75" fontId="0" fillId="0" borderId="0" xfId="0" applyNumberFormat="1" applyAlignment="1">
      <alignment/>
    </xf>
    <xf numFmtId="175" fontId="4" fillId="33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 vertical="center" wrapText="1"/>
    </xf>
    <xf numFmtId="175" fontId="0" fillId="33" borderId="0" xfId="0" applyNumberForma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ill="1" applyAlignment="1">
      <alignment horizontal="center" vertical="center" wrapText="1"/>
    </xf>
    <xf numFmtId="175" fontId="5" fillId="33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5" fontId="3" fillId="0" borderId="0" xfId="0" applyNumberFormat="1" applyFont="1" applyAlignment="1">
      <alignment horizontal="center"/>
    </xf>
    <xf numFmtId="175" fontId="6" fillId="33" borderId="0" xfId="0" applyNumberFormat="1" applyFont="1" applyFill="1" applyAlignment="1">
      <alignment/>
    </xf>
    <xf numFmtId="17" fontId="0" fillId="0" borderId="0" xfId="0" applyNumberFormat="1" applyAlignment="1">
      <alignment/>
    </xf>
    <xf numFmtId="175" fontId="5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 vertical="center" wrapText="1"/>
    </xf>
    <xf numFmtId="175" fontId="7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44" fontId="9" fillId="0" borderId="0" xfId="0" applyNumberFormat="1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1" fillId="0" borderId="0" xfId="0" applyFont="1" applyAlignment="1">
      <alignment horizontal="center" vertical="center" wrapText="1"/>
    </xf>
    <xf numFmtId="44" fontId="13" fillId="0" borderId="10" xfId="0" applyNumberFormat="1" applyFont="1" applyBorder="1" applyAlignment="1" applyProtection="1">
      <alignment horizontal="right" vertical="center"/>
      <protection/>
    </xf>
    <xf numFmtId="44" fontId="13" fillId="0" borderId="11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44" fontId="14" fillId="0" borderId="12" xfId="0" applyNumberFormat="1" applyFont="1" applyFill="1" applyBorder="1" applyAlignment="1" applyProtection="1">
      <alignment horizontal="right" vertical="center"/>
      <protection/>
    </xf>
    <xf numFmtId="44" fontId="14" fillId="0" borderId="0" xfId="0" applyNumberFormat="1" applyFont="1" applyBorder="1" applyAlignment="1" applyProtection="1">
      <alignment horizontal="right" vertical="center"/>
      <protection/>
    </xf>
    <xf numFmtId="44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44" fontId="16" fillId="0" borderId="0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44" fontId="9" fillId="0" borderId="0" xfId="0" applyNumberFormat="1" applyFont="1" applyFill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 wrapText="1"/>
      <protection/>
    </xf>
    <xf numFmtId="185" fontId="12" fillId="0" borderId="15" xfId="0" applyNumberFormat="1" applyFont="1" applyBorder="1" applyAlignment="1" applyProtection="1">
      <alignment horizontal="center" vertical="center"/>
      <protection/>
    </xf>
    <xf numFmtId="185" fontId="12" fillId="0" borderId="16" xfId="0" applyNumberFormat="1" applyFont="1" applyFill="1" applyBorder="1" applyAlignment="1" applyProtection="1">
      <alignment horizontal="center" vertical="center"/>
      <protection/>
    </xf>
    <xf numFmtId="190" fontId="12" fillId="0" borderId="13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 wrapText="1"/>
      <protection/>
    </xf>
    <xf numFmtId="184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185" fontId="12" fillId="0" borderId="18" xfId="0" applyNumberFormat="1" applyFont="1" applyBorder="1" applyAlignment="1" applyProtection="1">
      <alignment horizontal="center" vertical="center"/>
      <protection/>
    </xf>
    <xf numFmtId="2" fontId="12" fillId="35" borderId="18" xfId="0" applyNumberFormat="1" applyFont="1" applyFill="1" applyBorder="1" applyAlignment="1" applyProtection="1">
      <alignment horizontal="center" vertical="center"/>
      <protection/>
    </xf>
    <xf numFmtId="9" fontId="12" fillId="0" borderId="18" xfId="51" applyFont="1" applyBorder="1" applyAlignment="1" applyProtection="1" quotePrefix="1">
      <alignment horizontal="center" vertical="center"/>
      <protection/>
    </xf>
    <xf numFmtId="182" fontId="12" fillId="35" borderId="19" xfId="0" applyNumberFormat="1" applyFont="1" applyFill="1" applyBorder="1" applyAlignment="1" applyProtection="1">
      <alignment horizontal="center" vertical="center"/>
      <protection/>
    </xf>
    <xf numFmtId="9" fontId="12" fillId="0" borderId="18" xfId="51" applyFont="1" applyBorder="1" applyAlignment="1" applyProtection="1">
      <alignment horizontal="center" vertical="center"/>
      <protection/>
    </xf>
    <xf numFmtId="190" fontId="12" fillId="0" borderId="18" xfId="0" applyNumberFormat="1" applyFont="1" applyBorder="1" applyAlignment="1" applyProtection="1">
      <alignment horizontal="center" vertical="center"/>
      <protection/>
    </xf>
    <xf numFmtId="9" fontId="9" fillId="0" borderId="0" xfId="51" applyFont="1" applyAlignment="1" applyProtection="1">
      <alignment vertical="center"/>
      <protection/>
    </xf>
    <xf numFmtId="2" fontId="9" fillId="0" borderId="0" xfId="0" applyNumberFormat="1" applyFont="1" applyAlignment="1" applyProtection="1">
      <alignment vertical="center"/>
      <protection/>
    </xf>
    <xf numFmtId="9" fontId="12" fillId="0" borderId="18" xfId="51" applyFont="1" applyFill="1" applyBorder="1" applyAlignment="1" applyProtection="1">
      <alignment horizontal="center" vertical="center"/>
      <protection/>
    </xf>
    <xf numFmtId="2" fontId="9" fillId="0" borderId="0" xfId="51" applyNumberFormat="1" applyFont="1" applyAlignment="1" applyProtection="1">
      <alignment vertical="center"/>
      <protection/>
    </xf>
    <xf numFmtId="3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18" xfId="0" applyNumberFormat="1" applyFont="1" applyBorder="1" applyAlignment="1" applyProtection="1">
      <alignment horizontal="center" vertical="center"/>
      <protection/>
    </xf>
    <xf numFmtId="2" fontId="12" fillId="35" borderId="18" xfId="51" applyNumberFormat="1" applyFont="1" applyFill="1" applyBorder="1" applyAlignment="1" applyProtection="1">
      <alignment horizontal="center" vertical="center"/>
      <protection/>
    </xf>
    <xf numFmtId="3" fontId="12" fillId="0" borderId="16" xfId="51" applyNumberFormat="1" applyFont="1" applyFill="1" applyBorder="1" applyAlignment="1" applyProtection="1">
      <alignment horizontal="center" vertical="center"/>
      <protection/>
    </xf>
    <xf numFmtId="3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vertical="center" wrapText="1"/>
      <protection locked="0"/>
    </xf>
    <xf numFmtId="184" fontId="12" fillId="34" borderId="15" xfId="0" applyNumberFormat="1" applyFont="1" applyFill="1" applyBorder="1" applyAlignment="1" applyProtection="1">
      <alignment horizontal="center" vertical="center" wrapText="1"/>
      <protection locked="0"/>
    </xf>
    <xf numFmtId="9" fontId="12" fillId="34" borderId="18" xfId="0" applyNumberFormat="1" applyFont="1" applyFill="1" applyBorder="1" applyAlignment="1" applyProtection="1">
      <alignment horizontal="center" vertical="center"/>
      <protection locked="0"/>
    </xf>
    <xf numFmtId="9" fontId="12" fillId="34" borderId="18" xfId="51" applyFont="1" applyFill="1" applyBorder="1" applyAlignment="1" applyProtection="1" quotePrefix="1">
      <alignment horizontal="center" vertical="center"/>
      <protection locked="0"/>
    </xf>
    <xf numFmtId="182" fontId="12" fillId="34" borderId="19" xfId="0" applyNumberFormat="1" applyFont="1" applyFill="1" applyBorder="1" applyAlignment="1" applyProtection="1">
      <alignment horizontal="center" vertical="center"/>
      <protection locked="0"/>
    </xf>
    <xf numFmtId="2" fontId="20" fillId="35" borderId="20" xfId="0" applyNumberFormat="1" applyFont="1" applyFill="1" applyBorder="1" applyAlignment="1" applyProtection="1">
      <alignment horizontal="center" vertical="center"/>
      <protection/>
    </xf>
    <xf numFmtId="185" fontId="20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182" fontId="20" fillId="35" borderId="24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horizontal="center" vertical="center"/>
      <protection/>
    </xf>
    <xf numFmtId="196" fontId="9" fillId="0" borderId="0" xfId="51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44" fontId="12" fillId="0" borderId="12" xfId="0" applyNumberFormat="1" applyFont="1" applyBorder="1" applyAlignment="1" applyProtection="1">
      <alignment horizontal="center" vertical="center" wrapText="1"/>
      <protection/>
    </xf>
    <xf numFmtId="2" fontId="22" fillId="0" borderId="12" xfId="0" applyNumberFormat="1" applyFont="1" applyBorder="1" applyAlignment="1" applyProtection="1">
      <alignment horizontal="center" vertical="center" wrapText="1"/>
      <protection/>
    </xf>
    <xf numFmtId="44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3" fontId="1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7" xfId="0" applyFont="1" applyFill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44" fontId="30" fillId="0" borderId="0" xfId="0" applyNumberFormat="1" applyFont="1" applyBorder="1" applyAlignment="1" applyProtection="1">
      <alignment vertical="center"/>
      <protection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23" fillId="35" borderId="1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vertical="center"/>
      <protection/>
    </xf>
    <xf numFmtId="44" fontId="9" fillId="0" borderId="0" xfId="0" applyNumberFormat="1" applyFont="1" applyBorder="1" applyAlignment="1" applyProtection="1">
      <alignment vertical="center"/>
      <protection/>
    </xf>
    <xf numFmtId="2" fontId="9" fillId="0" borderId="13" xfId="0" applyNumberFormat="1" applyFont="1" applyBorder="1" applyAlignment="1" applyProtection="1">
      <alignment horizontal="center" vertical="center"/>
      <protection/>
    </xf>
    <xf numFmtId="4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center" vertical="center"/>
      <protection/>
    </xf>
    <xf numFmtId="0" fontId="30" fillId="0" borderId="20" xfId="0" applyFont="1" applyBorder="1" applyAlignment="1" applyProtection="1">
      <alignment vertical="center"/>
      <protection/>
    </xf>
    <xf numFmtId="0" fontId="30" fillId="0" borderId="20" xfId="0" applyFont="1" applyBorder="1" applyAlignment="1" applyProtection="1">
      <alignment horizontal="center" vertical="center"/>
      <protection/>
    </xf>
    <xf numFmtId="44" fontId="30" fillId="0" borderId="20" xfId="0" applyNumberFormat="1" applyFont="1" applyBorder="1" applyAlignment="1" applyProtection="1">
      <alignment vertical="center"/>
      <protection/>
    </xf>
    <xf numFmtId="4" fontId="31" fillId="35" borderId="24" xfId="0" applyNumberFormat="1" applyFont="1" applyFill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4" fontId="12" fillId="0" borderId="29" xfId="0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top" wrapText="1"/>
      <protection/>
    </xf>
    <xf numFmtId="175" fontId="9" fillId="0" borderId="13" xfId="0" applyNumberFormat="1" applyFont="1" applyBorder="1" applyAlignment="1" applyProtection="1">
      <alignment horizontal="center" vertical="center"/>
      <protection/>
    </xf>
    <xf numFmtId="175" fontId="9" fillId="0" borderId="13" xfId="0" applyNumberFormat="1" applyFont="1" applyBorder="1" applyAlignment="1" applyProtection="1">
      <alignment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34" borderId="18" xfId="0" applyNumberFormat="1" applyFont="1" applyFill="1" applyBorder="1" applyAlignment="1" applyProtection="1">
      <alignment horizontal="center" vertical="center"/>
      <protection locked="0"/>
    </xf>
    <xf numFmtId="191" fontId="12" fillId="0" borderId="13" xfId="0" applyNumberFormat="1" applyFont="1" applyBorder="1" applyAlignment="1" applyProtection="1">
      <alignment horizontal="center" vertical="center"/>
      <protection/>
    </xf>
    <xf numFmtId="190" fontId="12" fillId="34" borderId="13" xfId="0" applyNumberFormat="1" applyFont="1" applyFill="1" applyBorder="1" applyAlignment="1" applyProtection="1">
      <alignment horizontal="center" vertical="center"/>
      <protection locked="0"/>
    </xf>
    <xf numFmtId="44" fontId="9" fillId="0" borderId="30" xfId="0" applyNumberFormat="1" applyFont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4" fontId="12" fillId="35" borderId="32" xfId="0" applyNumberFormat="1" applyFont="1" applyFill="1" applyBorder="1" applyAlignment="1" applyProtection="1">
      <alignment horizontal="center" vertical="center"/>
      <protection/>
    </xf>
    <xf numFmtId="4" fontId="12" fillId="35" borderId="32" xfId="0" applyNumberFormat="1" applyFont="1" applyFill="1" applyBorder="1" applyAlignment="1" applyProtection="1">
      <alignment horizontal="center" vertical="center" wrapText="1"/>
      <protection/>
    </xf>
    <xf numFmtId="4" fontId="12" fillId="34" borderId="32" xfId="0" applyNumberFormat="1" applyFont="1" applyFill="1" applyBorder="1" applyAlignment="1" applyProtection="1">
      <alignment horizontal="center" vertical="center"/>
      <protection locked="0"/>
    </xf>
    <xf numFmtId="44" fontId="9" fillId="0" borderId="33" xfId="0" applyNumberFormat="1" applyFont="1" applyBorder="1" applyAlignment="1" applyProtection="1">
      <alignment vertical="center"/>
      <protection/>
    </xf>
    <xf numFmtId="44" fontId="9" fillId="0" borderId="34" xfId="0" applyNumberFormat="1" applyFont="1" applyBorder="1" applyAlignment="1" applyProtection="1">
      <alignment vertical="center"/>
      <protection/>
    </xf>
    <xf numFmtId="3" fontId="23" fillId="35" borderId="12" xfId="0" applyNumberFormat="1" applyFont="1" applyFill="1" applyBorder="1" applyAlignment="1" applyProtection="1">
      <alignment horizontal="center" vertical="center"/>
      <protection/>
    </xf>
    <xf numFmtId="44" fontId="9" fillId="0" borderId="0" xfId="0" applyNumberFormat="1" applyFont="1" applyAlignment="1" applyProtection="1">
      <alignment vertical="center" wrapText="1"/>
      <protection/>
    </xf>
    <xf numFmtId="44" fontId="9" fillId="0" borderId="0" xfId="0" applyNumberFormat="1" applyFont="1" applyAlignment="1" applyProtection="1">
      <alignment horizontal="right" vertical="center"/>
      <protection/>
    </xf>
    <xf numFmtId="44" fontId="12" fillId="0" borderId="0" xfId="0" applyNumberFormat="1" applyFont="1" applyAlignment="1" applyProtection="1">
      <alignment horizontal="right" vertical="center"/>
      <protection/>
    </xf>
    <xf numFmtId="0" fontId="37" fillId="0" borderId="26" xfId="0" applyFont="1" applyBorder="1" applyAlignment="1" applyProtection="1">
      <alignment horizontal="center" vertical="center" wrapText="1"/>
      <protection/>
    </xf>
    <xf numFmtId="3" fontId="12" fillId="0" borderId="18" xfId="0" applyNumberFormat="1" applyFont="1" applyFill="1" applyBorder="1" applyAlignment="1" applyProtection="1">
      <alignment horizontal="center" vertical="center" wrapText="1"/>
      <protection/>
    </xf>
    <xf numFmtId="44" fontId="9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 wrapText="1"/>
      <protection/>
    </xf>
    <xf numFmtId="184" fontId="13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/>
      <protection/>
    </xf>
    <xf numFmtId="184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12" fillId="35" borderId="17" xfId="0" applyNumberFormat="1" applyFont="1" applyFill="1" applyBorder="1" applyAlignment="1" applyProtection="1">
      <alignment horizontal="center" vertical="center"/>
      <protection/>
    </xf>
    <xf numFmtId="9" fontId="12" fillId="0" borderId="17" xfId="51" applyFont="1" applyBorder="1" applyAlignment="1" applyProtection="1">
      <alignment horizontal="center" vertical="center"/>
      <protection/>
    </xf>
    <xf numFmtId="190" fontId="12" fillId="0" borderId="17" xfId="0" applyNumberFormat="1" applyFont="1" applyBorder="1" applyAlignment="1" applyProtection="1">
      <alignment horizontal="center" vertical="center"/>
      <protection/>
    </xf>
    <xf numFmtId="182" fontId="12" fillId="35" borderId="36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 shrinkToFit="1"/>
      <protection/>
    </xf>
    <xf numFmtId="44" fontId="13" fillId="0" borderId="26" xfId="0" applyNumberFormat="1" applyFont="1" applyBorder="1" applyAlignment="1" applyProtection="1">
      <alignment horizontal="center" vertical="center" wrapText="1"/>
      <protection/>
    </xf>
    <xf numFmtId="44" fontId="13" fillId="0" borderId="26" xfId="0" applyNumberFormat="1" applyFont="1" applyFill="1" applyBorder="1" applyAlignment="1" applyProtection="1">
      <alignment horizontal="center" vertical="center" wrapText="1"/>
      <protection/>
    </xf>
    <xf numFmtId="44" fontId="13" fillId="0" borderId="31" xfId="0" applyNumberFormat="1" applyFont="1" applyBorder="1" applyAlignment="1" applyProtection="1">
      <alignment horizontal="center" vertical="center" wrapText="1"/>
      <protection/>
    </xf>
    <xf numFmtId="49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right" vertical="center" wrapText="1"/>
      <protection/>
    </xf>
    <xf numFmtId="0" fontId="13" fillId="0" borderId="37" xfId="0" applyFont="1" applyBorder="1" applyAlignment="1" applyProtection="1">
      <alignment horizontal="right" vertical="center"/>
      <protection/>
    </xf>
    <xf numFmtId="44" fontId="12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44" fontId="13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38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16" fillId="33" borderId="29" xfId="0" applyNumberFormat="1" applyFont="1" applyFill="1" applyBorder="1" applyAlignment="1" applyProtection="1">
      <alignment horizontal="center" vertical="center" wrapText="1"/>
      <protection/>
    </xf>
    <xf numFmtId="44" fontId="16" fillId="33" borderId="34" xfId="0" applyNumberFormat="1" applyFont="1" applyFill="1" applyBorder="1" applyAlignment="1" applyProtection="1">
      <alignment horizontal="center" vertical="center" wrapText="1"/>
      <protection/>
    </xf>
    <xf numFmtId="44" fontId="16" fillId="33" borderId="40" xfId="0" applyNumberFormat="1" applyFont="1" applyFill="1" applyBorder="1" applyAlignment="1" applyProtection="1">
      <alignment horizontal="center" vertical="center" wrapText="1"/>
      <protection/>
    </xf>
    <xf numFmtId="0" fontId="32" fillId="33" borderId="41" xfId="0" applyFont="1" applyFill="1" applyBorder="1" applyAlignment="1" applyProtection="1">
      <alignment horizontal="center" vertical="center" wrapText="1"/>
      <protection/>
    </xf>
    <xf numFmtId="0" fontId="32" fillId="33" borderId="42" xfId="0" applyFont="1" applyFill="1" applyBorder="1" applyAlignment="1">
      <alignment horizontal="center" vertical="center" wrapText="1"/>
    </xf>
    <xf numFmtId="0" fontId="32" fillId="33" borderId="43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 applyProtection="1">
      <alignment horizontal="center" vertical="center"/>
      <protection/>
    </xf>
    <xf numFmtId="0" fontId="24" fillId="33" borderId="34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/>
    </xf>
    <xf numFmtId="0" fontId="32" fillId="0" borderId="44" xfId="0" applyFont="1" applyBorder="1" applyAlignment="1" applyProtection="1">
      <alignment horizontal="center" vertical="center" wrapText="1"/>
      <protection/>
    </xf>
    <xf numFmtId="0" fontId="33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0" fontId="33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>
      <alignment horizontal="right" vertical="center" wrapText="1"/>
    </xf>
    <xf numFmtId="44" fontId="12" fillId="0" borderId="50" xfId="0" applyNumberFormat="1" applyFont="1" applyBorder="1" applyAlignment="1" applyProtection="1">
      <alignment horizontal="center" vertical="center" wrapText="1"/>
      <protection/>
    </xf>
    <xf numFmtId="44" fontId="12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21" fillId="0" borderId="29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vertical="center" wrapText="1"/>
    </xf>
    <xf numFmtId="44" fontId="13" fillId="0" borderId="29" xfId="0" applyNumberFormat="1" applyFont="1" applyBorder="1" applyAlignment="1" applyProtection="1">
      <alignment horizontal="center" vertical="center" wrapText="1"/>
      <protection/>
    </xf>
    <xf numFmtId="44" fontId="13" fillId="0" borderId="34" xfId="0" applyNumberFormat="1" applyFont="1" applyBorder="1" applyAlignment="1" applyProtection="1">
      <alignment horizontal="center" vertical="center" wrapText="1"/>
      <protection/>
    </xf>
    <xf numFmtId="44" fontId="13" fillId="0" borderId="40" xfId="0" applyNumberFormat="1" applyFont="1" applyBorder="1" applyAlignment="1" applyProtection="1">
      <alignment horizontal="center" vertical="center" wrapText="1"/>
      <protection/>
    </xf>
    <xf numFmtId="49" fontId="14" fillId="34" borderId="29" xfId="0" applyNumberFormat="1" applyFont="1" applyFill="1" applyBorder="1" applyAlignment="1" applyProtection="1">
      <alignment horizontal="right" vertical="center"/>
      <protection locked="0"/>
    </xf>
    <xf numFmtId="49" fontId="14" fillId="34" borderId="34" xfId="0" applyNumberFormat="1" applyFont="1" applyFill="1" applyBorder="1" applyAlignment="1" applyProtection="1">
      <alignment horizontal="right" vertical="center"/>
      <protection locked="0"/>
    </xf>
    <xf numFmtId="49" fontId="14" fillId="34" borderId="40" xfId="0" applyNumberFormat="1" applyFont="1" applyFill="1" applyBorder="1" applyAlignment="1" applyProtection="1">
      <alignment horizontal="right" vertical="center"/>
      <protection locked="0"/>
    </xf>
    <xf numFmtId="49" fontId="13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5" xfId="0" applyBorder="1" applyAlignment="1" applyProtection="1">
      <alignment horizontal="right" vertical="center" wrapText="1"/>
      <protection locked="0"/>
    </xf>
    <xf numFmtId="0" fontId="0" fillId="0" borderId="56" xfId="0" applyBorder="1" applyAlignment="1" applyProtection="1">
      <alignment horizontal="right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1</xdr:col>
      <xdr:colOff>323850</xdr:colOff>
      <xdr:row>7</xdr:row>
      <xdr:rowOff>76200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144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491"/>
  <sheetViews>
    <sheetView showGridLines="0" tabSelected="1" zoomScale="65" zoomScaleNormal="65" zoomScaleSheetLayoutView="50" zoomScalePageLayoutView="0" workbookViewId="0" topLeftCell="B97">
      <selection activeCell="C38" sqref="C38"/>
    </sheetView>
  </sheetViews>
  <sheetFormatPr defaultColWidth="9.140625" defaultRowHeight="20.25" customHeight="1"/>
  <cols>
    <col min="1" max="1" width="11.8515625" style="24" customWidth="1"/>
    <col min="2" max="2" width="90.421875" style="25" customWidth="1"/>
    <col min="3" max="3" width="25.8515625" style="24" customWidth="1"/>
    <col min="4" max="4" width="23.00390625" style="26" customWidth="1"/>
    <col min="5" max="5" width="25.7109375" style="26" customWidth="1"/>
    <col min="6" max="6" width="1.28515625" style="26" customWidth="1"/>
    <col min="7" max="7" width="28.00390625" style="26" customWidth="1"/>
    <col min="8" max="8" width="23.57421875" style="26" customWidth="1"/>
    <col min="9" max="9" width="27.57421875" style="26" customWidth="1"/>
    <col min="10" max="33" width="12.7109375" style="26" customWidth="1"/>
    <col min="34" max="34" width="20.57421875" style="25" customWidth="1"/>
    <col min="35" max="35" width="19.7109375" style="25" customWidth="1"/>
    <col min="36" max="36" width="9.57421875" style="25" customWidth="1"/>
    <col min="37" max="37" width="10.421875" style="25" customWidth="1"/>
    <col min="38" max="38" width="17.00390625" style="25" customWidth="1"/>
    <col min="39" max="61" width="9.140625" style="25" customWidth="1"/>
    <col min="62" max="62" width="9.140625" style="27" customWidth="1"/>
    <col min="63" max="16384" width="9.140625" style="25" customWidth="1"/>
  </cols>
  <sheetData>
    <row r="2" spans="2:5" ht="20.25" customHeight="1">
      <c r="B2" s="186" t="s">
        <v>373</v>
      </c>
      <c r="C2" s="187"/>
      <c r="D2" s="157"/>
      <c r="E2" s="107"/>
    </row>
    <row r="3" spans="2:5" ht="20.25" customHeight="1">
      <c r="B3" s="187"/>
      <c r="C3" s="187"/>
      <c r="D3" s="157"/>
      <c r="E3" s="107"/>
    </row>
    <row r="4" spans="2:5" ht="20.25" customHeight="1" thickBot="1">
      <c r="B4" s="187"/>
      <c r="C4" s="187"/>
      <c r="D4" s="158"/>
      <c r="E4" s="107"/>
    </row>
    <row r="5" spans="2:9" ht="20.25" customHeight="1">
      <c r="B5" s="187"/>
      <c r="C5" s="187"/>
      <c r="D5" s="29"/>
      <c r="E5" s="188" t="s">
        <v>360</v>
      </c>
      <c r="F5" s="189"/>
      <c r="G5" s="190"/>
      <c r="H5" s="190"/>
      <c r="I5" s="191"/>
    </row>
    <row r="6" spans="2:9" ht="20.25" customHeight="1">
      <c r="B6" s="187"/>
      <c r="C6" s="187"/>
      <c r="D6" s="31"/>
      <c r="E6" s="192"/>
      <c r="F6" s="193"/>
      <c r="G6" s="193"/>
      <c r="H6" s="193"/>
      <c r="I6" s="194"/>
    </row>
    <row r="7" spans="2:9" ht="39" customHeight="1" thickBot="1">
      <c r="B7" s="28"/>
      <c r="C7" s="28"/>
      <c r="D7" s="154"/>
      <c r="E7" s="195"/>
      <c r="F7" s="196"/>
      <c r="G7" s="196"/>
      <c r="H7" s="196"/>
      <c r="I7" s="197"/>
    </row>
    <row r="8" spans="2:9" ht="20.25" customHeight="1" thickBot="1">
      <c r="B8" s="28"/>
      <c r="C8" s="28"/>
      <c r="D8" s="25"/>
      <c r="E8" s="30" t="s">
        <v>161</v>
      </c>
      <c r="F8" s="207"/>
      <c r="G8" s="208"/>
      <c r="H8" s="208"/>
      <c r="I8" s="209"/>
    </row>
    <row r="9" spans="2:9" ht="26.25" customHeight="1" thickBot="1">
      <c r="B9" s="140" t="s">
        <v>163</v>
      </c>
      <c r="C9" s="141" t="s">
        <v>164</v>
      </c>
      <c r="D9" s="33"/>
      <c r="E9" s="156" t="s">
        <v>162</v>
      </c>
      <c r="F9" s="207"/>
      <c r="G9" s="208"/>
      <c r="H9" s="208"/>
      <c r="I9" s="209"/>
    </row>
    <row r="10" spans="2:9" ht="46.5" customHeight="1" thickBot="1">
      <c r="B10" s="28"/>
      <c r="C10" s="28"/>
      <c r="D10" s="33"/>
      <c r="E10" s="155" t="s">
        <v>361</v>
      </c>
      <c r="F10" s="207"/>
      <c r="G10" s="208"/>
      <c r="H10" s="208"/>
      <c r="I10" s="209"/>
    </row>
    <row r="11" spans="2:9" ht="51.75" customHeight="1" thickBot="1">
      <c r="B11" s="36" t="s">
        <v>166</v>
      </c>
      <c r="C11" s="152" t="s">
        <v>358</v>
      </c>
      <c r="D11" s="33"/>
      <c r="E11" s="159"/>
      <c r="F11" s="159"/>
      <c r="G11" s="159"/>
      <c r="H11" s="159"/>
      <c r="I11" s="160"/>
    </row>
    <row r="12" spans="2:9" ht="51.75" customHeight="1" thickBot="1">
      <c r="B12" s="36" t="s">
        <v>168</v>
      </c>
      <c r="C12" s="152" t="s">
        <v>358</v>
      </c>
      <c r="D12" s="33"/>
      <c r="E12" s="32" t="s">
        <v>165</v>
      </c>
      <c r="F12" s="204"/>
      <c r="G12" s="205"/>
      <c r="H12" s="205"/>
      <c r="I12" s="206"/>
    </row>
    <row r="13" spans="2:8" ht="51.75" customHeight="1" thickBot="1">
      <c r="B13" s="36" t="s">
        <v>339</v>
      </c>
      <c r="C13" s="152" t="s">
        <v>358</v>
      </c>
      <c r="D13" s="33"/>
      <c r="E13" s="37"/>
      <c r="F13" s="38"/>
      <c r="G13" s="38"/>
      <c r="H13" s="38"/>
    </row>
    <row r="14" spans="2:9" ht="51.75" customHeight="1" thickBot="1">
      <c r="B14" s="36" t="s">
        <v>340</v>
      </c>
      <c r="C14" s="152" t="s">
        <v>358</v>
      </c>
      <c r="D14" s="33"/>
      <c r="E14" s="201" t="s">
        <v>167</v>
      </c>
      <c r="F14" s="202"/>
      <c r="G14" s="202"/>
      <c r="H14" s="203"/>
      <c r="I14" s="152" t="s">
        <v>357</v>
      </c>
    </row>
    <row r="15" spans="2:9" ht="13.5" customHeight="1">
      <c r="B15" s="28"/>
      <c r="C15" s="28"/>
      <c r="D15" s="33"/>
      <c r="E15" s="33"/>
      <c r="F15" s="33"/>
      <c r="G15" s="34"/>
      <c r="H15" s="35"/>
      <c r="I15" s="35"/>
    </row>
    <row r="16" spans="1:62" s="42" customFormat="1" ht="57" customHeight="1">
      <c r="A16" s="39"/>
      <c r="B16" s="161" t="s">
        <v>374</v>
      </c>
      <c r="C16" s="161"/>
      <c r="D16" s="161"/>
      <c r="E16" s="162"/>
      <c r="F16" s="40"/>
      <c r="G16" s="40"/>
      <c r="H16" s="41"/>
      <c r="I16" s="40"/>
      <c r="BJ16" s="43"/>
    </row>
    <row r="17" spans="1:33" s="27" customFormat="1" ht="15" customHeight="1" thickBot="1">
      <c r="A17" s="44"/>
      <c r="B17" s="45"/>
      <c r="C17" s="45"/>
      <c r="D17" s="46"/>
      <c r="E17" s="46"/>
      <c r="F17" s="46"/>
      <c r="G17" s="46"/>
      <c r="H17" s="46"/>
      <c r="I17" s="46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5" ht="112.5" customHeight="1">
      <c r="A18" s="148" t="s">
        <v>169</v>
      </c>
      <c r="B18" s="115" t="s">
        <v>170</v>
      </c>
      <c r="C18" s="89" t="s">
        <v>171</v>
      </c>
      <c r="D18" s="149" t="s">
        <v>172</v>
      </c>
      <c r="E18" s="149" t="s">
        <v>173</v>
      </c>
      <c r="F18" s="150"/>
      <c r="G18" s="149" t="s">
        <v>375</v>
      </c>
      <c r="H18" s="149" t="s">
        <v>174</v>
      </c>
      <c r="I18" s="151" t="s">
        <v>347</v>
      </c>
      <c r="AI18" s="47" t="s">
        <v>175</v>
      </c>
    </row>
    <row r="19" spans="1:62" ht="36" customHeight="1">
      <c r="A19" s="142" t="s">
        <v>176</v>
      </c>
      <c r="B19" s="54" t="s">
        <v>177</v>
      </c>
      <c r="C19" s="143"/>
      <c r="D19" s="56">
        <v>20</v>
      </c>
      <c r="E19" s="144">
        <f aca="true" t="shared" si="0" ref="E19:E53">C19*D19</f>
        <v>0</v>
      </c>
      <c r="F19" s="51"/>
      <c r="G19" s="145">
        <v>0.3</v>
      </c>
      <c r="H19" s="146">
        <f>G19/40*100</f>
        <v>0.75</v>
      </c>
      <c r="I19" s="147">
        <f>IF($C$217=0,0,C19*D19/$C$217*H19)</f>
        <v>0</v>
      </c>
      <c r="AI19" s="53">
        <f>IF(C19&gt;0,H19,0)</f>
        <v>0</v>
      </c>
      <c r="BG19" s="27"/>
      <c r="BJ19" s="25"/>
    </row>
    <row r="20" spans="1:62" ht="36" customHeight="1">
      <c r="A20" s="48" t="s">
        <v>178</v>
      </c>
      <c r="B20" s="54" t="s">
        <v>179</v>
      </c>
      <c r="C20" s="55"/>
      <c r="D20" s="56">
        <v>25</v>
      </c>
      <c r="E20" s="57">
        <f t="shared" si="0"/>
        <v>0</v>
      </c>
      <c r="F20" s="51"/>
      <c r="G20" s="58" t="s">
        <v>180</v>
      </c>
      <c r="H20" s="56"/>
      <c r="I20" s="59"/>
      <c r="AI20" s="53"/>
      <c r="BH20" s="27"/>
      <c r="BJ20" s="25"/>
    </row>
    <row r="21" spans="1:62" ht="36" customHeight="1">
      <c r="A21" s="48" t="s">
        <v>181</v>
      </c>
      <c r="B21" s="54" t="s">
        <v>182</v>
      </c>
      <c r="C21" s="55"/>
      <c r="D21" s="56">
        <v>40</v>
      </c>
      <c r="E21" s="57">
        <f t="shared" si="0"/>
        <v>0</v>
      </c>
      <c r="F21" s="51"/>
      <c r="G21" s="58" t="s">
        <v>180</v>
      </c>
      <c r="H21" s="56"/>
      <c r="I21" s="59"/>
      <c r="AI21" s="53"/>
      <c r="BH21" s="27"/>
      <c r="BJ21" s="25"/>
    </row>
    <row r="22" spans="1:62" ht="36" customHeight="1">
      <c r="A22" s="48" t="s">
        <v>183</v>
      </c>
      <c r="B22" s="54" t="s">
        <v>184</v>
      </c>
      <c r="C22" s="55"/>
      <c r="D22" s="56">
        <v>60</v>
      </c>
      <c r="E22" s="57">
        <f t="shared" si="0"/>
        <v>0</v>
      </c>
      <c r="F22" s="51"/>
      <c r="G22" s="60">
        <v>0.3</v>
      </c>
      <c r="H22" s="61">
        <f>G22/40*100</f>
        <v>0.75</v>
      </c>
      <c r="I22" s="59">
        <f>IF($C$217=0,0,C22*D22/$C$217*H22)</f>
        <v>0</v>
      </c>
      <c r="AH22" s="62"/>
      <c r="AI22" s="53">
        <f>IF(C22&gt;0,H22,0)</f>
        <v>0</v>
      </c>
      <c r="AJ22" s="63"/>
      <c r="BH22" s="27"/>
      <c r="BJ22" s="25"/>
    </row>
    <row r="23" spans="1:35" ht="36" customHeight="1">
      <c r="A23" s="48" t="s">
        <v>185</v>
      </c>
      <c r="B23" s="54" t="s">
        <v>186</v>
      </c>
      <c r="C23" s="55"/>
      <c r="D23" s="56">
        <v>800</v>
      </c>
      <c r="E23" s="57">
        <f t="shared" si="0"/>
        <v>0</v>
      </c>
      <c r="F23" s="51"/>
      <c r="G23" s="58" t="s">
        <v>180</v>
      </c>
      <c r="H23" s="56"/>
      <c r="I23" s="59"/>
      <c r="AI23" s="53"/>
    </row>
    <row r="24" spans="1:35" ht="36" customHeight="1">
      <c r="A24" s="48" t="s">
        <v>187</v>
      </c>
      <c r="B24" s="54" t="s">
        <v>188</v>
      </c>
      <c r="C24" s="55"/>
      <c r="D24" s="56">
        <v>350</v>
      </c>
      <c r="E24" s="57">
        <f t="shared" si="0"/>
        <v>0</v>
      </c>
      <c r="F24" s="51"/>
      <c r="G24" s="58" t="s">
        <v>180</v>
      </c>
      <c r="H24" s="56"/>
      <c r="I24" s="59"/>
      <c r="AI24" s="53"/>
    </row>
    <row r="25" spans="1:35" ht="36" customHeight="1">
      <c r="A25" s="48" t="s">
        <v>189</v>
      </c>
      <c r="B25" s="54" t="s">
        <v>190</v>
      </c>
      <c r="C25" s="55"/>
      <c r="D25" s="56">
        <v>350</v>
      </c>
      <c r="E25" s="57">
        <f t="shared" si="0"/>
        <v>0</v>
      </c>
      <c r="F25" s="51"/>
      <c r="G25" s="58" t="s">
        <v>180</v>
      </c>
      <c r="H25" s="56"/>
      <c r="I25" s="59"/>
      <c r="AI25" s="53"/>
    </row>
    <row r="26" spans="1:35" ht="36" customHeight="1">
      <c r="A26" s="48" t="s">
        <v>191</v>
      </c>
      <c r="B26" s="54" t="s">
        <v>192</v>
      </c>
      <c r="C26" s="55"/>
      <c r="D26" s="56">
        <v>800</v>
      </c>
      <c r="E26" s="57">
        <f t="shared" si="0"/>
        <v>0</v>
      </c>
      <c r="F26" s="51"/>
      <c r="G26" s="58" t="s">
        <v>180</v>
      </c>
      <c r="H26" s="56"/>
      <c r="I26" s="59"/>
      <c r="AI26" s="53"/>
    </row>
    <row r="27" spans="1:35" ht="36" customHeight="1">
      <c r="A27" s="48" t="s">
        <v>193</v>
      </c>
      <c r="B27" s="54" t="s">
        <v>194</v>
      </c>
      <c r="C27" s="55"/>
      <c r="D27" s="56">
        <v>800</v>
      </c>
      <c r="E27" s="57">
        <f t="shared" si="0"/>
        <v>0</v>
      </c>
      <c r="F27" s="51"/>
      <c r="G27" s="58" t="s">
        <v>180</v>
      </c>
      <c r="H27" s="56"/>
      <c r="I27" s="59"/>
      <c r="AI27" s="53"/>
    </row>
    <row r="28" spans="1:35" ht="36" customHeight="1">
      <c r="A28" s="48" t="s">
        <v>195</v>
      </c>
      <c r="B28" s="54" t="s">
        <v>196</v>
      </c>
      <c r="C28" s="55"/>
      <c r="D28" s="56">
        <v>1300</v>
      </c>
      <c r="E28" s="57">
        <f t="shared" si="0"/>
        <v>0</v>
      </c>
      <c r="F28" s="51"/>
      <c r="G28" s="58" t="s">
        <v>180</v>
      </c>
      <c r="H28" s="56"/>
      <c r="I28" s="59"/>
      <c r="AI28" s="53"/>
    </row>
    <row r="29" spans="1:35" ht="36" customHeight="1">
      <c r="A29" s="48" t="s">
        <v>197</v>
      </c>
      <c r="B29" s="54" t="s">
        <v>198</v>
      </c>
      <c r="C29" s="55"/>
      <c r="D29" s="56">
        <v>1300</v>
      </c>
      <c r="E29" s="57">
        <f t="shared" si="0"/>
        <v>0</v>
      </c>
      <c r="F29" s="51"/>
      <c r="G29" s="58" t="s">
        <v>180</v>
      </c>
      <c r="H29" s="56"/>
      <c r="I29" s="59"/>
      <c r="AI29" s="53"/>
    </row>
    <row r="30" spans="1:35" ht="36" customHeight="1">
      <c r="A30" s="48" t="s">
        <v>199</v>
      </c>
      <c r="B30" s="54" t="s">
        <v>200</v>
      </c>
      <c r="C30" s="55"/>
      <c r="D30" s="56">
        <v>800</v>
      </c>
      <c r="E30" s="57">
        <f t="shared" si="0"/>
        <v>0</v>
      </c>
      <c r="F30" s="51"/>
      <c r="G30" s="58" t="s">
        <v>180</v>
      </c>
      <c r="H30" s="56"/>
      <c r="I30" s="59"/>
      <c r="AI30" s="53"/>
    </row>
    <row r="31" spans="1:35" ht="36" customHeight="1">
      <c r="A31" s="48" t="s">
        <v>201</v>
      </c>
      <c r="B31" s="54" t="s">
        <v>202</v>
      </c>
      <c r="C31" s="55"/>
      <c r="D31" s="56">
        <v>100</v>
      </c>
      <c r="E31" s="57">
        <f t="shared" si="0"/>
        <v>0</v>
      </c>
      <c r="F31" s="51"/>
      <c r="G31" s="58" t="s">
        <v>180</v>
      </c>
      <c r="H31" s="56"/>
      <c r="I31" s="59"/>
      <c r="AI31" s="53"/>
    </row>
    <row r="32" spans="1:35" ht="36" customHeight="1">
      <c r="A32" s="48" t="s">
        <v>203</v>
      </c>
      <c r="B32" s="54" t="s">
        <v>204</v>
      </c>
      <c r="C32" s="55"/>
      <c r="D32" s="56">
        <v>400</v>
      </c>
      <c r="E32" s="57">
        <f t="shared" si="0"/>
        <v>0</v>
      </c>
      <c r="F32" s="51"/>
      <c r="G32" s="60">
        <v>0.6</v>
      </c>
      <c r="H32" s="61">
        <f aca="true" t="shared" si="1" ref="H32:H43">G32/40*100</f>
        <v>1.5</v>
      </c>
      <c r="I32" s="59">
        <f aca="true" t="shared" si="2" ref="I32:I43">IF($C$217=0,0,C32*D32/$C$217*H32)</f>
        <v>0</v>
      </c>
      <c r="AI32" s="53">
        <f aca="true" t="shared" si="3" ref="AI32:AI43">IF(C32&gt;0,H32,0)</f>
        <v>0</v>
      </c>
    </row>
    <row r="33" spans="1:35" ht="36" customHeight="1">
      <c r="A33" s="48" t="s">
        <v>205</v>
      </c>
      <c r="B33" s="54" t="s">
        <v>206</v>
      </c>
      <c r="C33" s="55"/>
      <c r="D33" s="56">
        <v>600</v>
      </c>
      <c r="E33" s="57">
        <f t="shared" si="0"/>
        <v>0</v>
      </c>
      <c r="F33" s="51"/>
      <c r="G33" s="60">
        <v>0.9</v>
      </c>
      <c r="H33" s="61">
        <f t="shared" si="1"/>
        <v>2.25</v>
      </c>
      <c r="I33" s="59">
        <f t="shared" si="2"/>
        <v>0</v>
      </c>
      <c r="AI33" s="53">
        <f t="shared" si="3"/>
        <v>0</v>
      </c>
    </row>
    <row r="34" spans="1:35" ht="36" customHeight="1">
      <c r="A34" s="48" t="s">
        <v>207</v>
      </c>
      <c r="B34" s="54" t="s">
        <v>208</v>
      </c>
      <c r="C34" s="55"/>
      <c r="D34" s="56">
        <v>800</v>
      </c>
      <c r="E34" s="57">
        <f t="shared" si="0"/>
        <v>0</v>
      </c>
      <c r="F34" s="51"/>
      <c r="G34" s="60">
        <v>0.9</v>
      </c>
      <c r="H34" s="61">
        <f t="shared" si="1"/>
        <v>2.25</v>
      </c>
      <c r="I34" s="59">
        <f t="shared" si="2"/>
        <v>0</v>
      </c>
      <c r="AI34" s="53">
        <f t="shared" si="3"/>
        <v>0</v>
      </c>
    </row>
    <row r="35" spans="1:35" ht="36" customHeight="1">
      <c r="A35" s="48" t="s">
        <v>209</v>
      </c>
      <c r="B35" s="54" t="s">
        <v>210</v>
      </c>
      <c r="C35" s="55"/>
      <c r="D35" s="56">
        <v>1100</v>
      </c>
      <c r="E35" s="57">
        <f t="shared" si="0"/>
        <v>0</v>
      </c>
      <c r="F35" s="51"/>
      <c r="G35" s="64">
        <v>0.1</v>
      </c>
      <c r="H35" s="61">
        <f t="shared" si="1"/>
        <v>0.25</v>
      </c>
      <c r="I35" s="59">
        <f t="shared" si="2"/>
        <v>0</v>
      </c>
      <c r="AI35" s="53">
        <f t="shared" si="3"/>
        <v>0</v>
      </c>
    </row>
    <row r="36" spans="1:35" ht="36" customHeight="1">
      <c r="A36" s="48" t="s">
        <v>369</v>
      </c>
      <c r="B36" s="54" t="s">
        <v>370</v>
      </c>
      <c r="C36" s="55"/>
      <c r="D36" s="56">
        <v>1100</v>
      </c>
      <c r="E36" s="57">
        <f t="shared" si="0"/>
        <v>0</v>
      </c>
      <c r="F36" s="51"/>
      <c r="G36" s="58" t="s">
        <v>180</v>
      </c>
      <c r="H36" s="58"/>
      <c r="I36" s="59"/>
      <c r="AI36" s="53"/>
    </row>
    <row r="37" spans="1:35" ht="36" customHeight="1">
      <c r="A37" s="48" t="s">
        <v>211</v>
      </c>
      <c r="B37" s="54" t="s">
        <v>212</v>
      </c>
      <c r="C37" s="55"/>
      <c r="D37" s="56">
        <v>220</v>
      </c>
      <c r="E37" s="57">
        <f t="shared" si="0"/>
        <v>0</v>
      </c>
      <c r="F37" s="51"/>
      <c r="G37" s="60">
        <v>0.3</v>
      </c>
      <c r="H37" s="61">
        <f t="shared" si="1"/>
        <v>0.75</v>
      </c>
      <c r="I37" s="59">
        <f t="shared" si="2"/>
        <v>0</v>
      </c>
      <c r="AH37" s="65"/>
      <c r="AI37" s="53">
        <f t="shared" si="3"/>
        <v>0</v>
      </c>
    </row>
    <row r="38" spans="1:35" ht="36" customHeight="1">
      <c r="A38" s="48" t="s">
        <v>213</v>
      </c>
      <c r="B38" s="54" t="s">
        <v>98</v>
      </c>
      <c r="C38" s="55"/>
      <c r="D38" s="56">
        <v>140</v>
      </c>
      <c r="E38" s="57">
        <f t="shared" si="0"/>
        <v>0</v>
      </c>
      <c r="F38" s="51"/>
      <c r="G38" s="60">
        <v>0.1</v>
      </c>
      <c r="H38" s="61">
        <f t="shared" si="1"/>
        <v>0.25</v>
      </c>
      <c r="I38" s="59">
        <f t="shared" si="2"/>
        <v>0</v>
      </c>
      <c r="AH38" s="65"/>
      <c r="AI38" s="53">
        <f t="shared" si="3"/>
        <v>0</v>
      </c>
    </row>
    <row r="39" spans="1:35" ht="36" customHeight="1">
      <c r="A39" s="48" t="s">
        <v>214</v>
      </c>
      <c r="B39" s="54" t="s">
        <v>215</v>
      </c>
      <c r="C39" s="55"/>
      <c r="D39" s="56">
        <v>200</v>
      </c>
      <c r="E39" s="57">
        <f t="shared" si="0"/>
        <v>0</v>
      </c>
      <c r="F39" s="51"/>
      <c r="G39" s="60">
        <v>0.2</v>
      </c>
      <c r="H39" s="61">
        <f t="shared" si="1"/>
        <v>0.5</v>
      </c>
      <c r="I39" s="59">
        <f t="shared" si="2"/>
        <v>0</v>
      </c>
      <c r="AI39" s="53">
        <f t="shared" si="3"/>
        <v>0</v>
      </c>
    </row>
    <row r="40" spans="1:35" ht="36" customHeight="1">
      <c r="A40" s="48" t="s">
        <v>216</v>
      </c>
      <c r="B40" s="54" t="s">
        <v>55</v>
      </c>
      <c r="C40" s="55"/>
      <c r="D40" s="56">
        <v>80</v>
      </c>
      <c r="E40" s="57">
        <f t="shared" si="0"/>
        <v>0</v>
      </c>
      <c r="F40" s="51"/>
      <c r="G40" s="60">
        <v>0.15</v>
      </c>
      <c r="H40" s="61">
        <f t="shared" si="1"/>
        <v>0.375</v>
      </c>
      <c r="I40" s="59">
        <f t="shared" si="2"/>
        <v>0</v>
      </c>
      <c r="AI40" s="53">
        <f t="shared" si="3"/>
        <v>0</v>
      </c>
    </row>
    <row r="41" spans="1:35" ht="36" customHeight="1">
      <c r="A41" s="48" t="s">
        <v>217</v>
      </c>
      <c r="B41" s="54" t="s">
        <v>94</v>
      </c>
      <c r="C41" s="55"/>
      <c r="D41" s="56">
        <v>100</v>
      </c>
      <c r="E41" s="57">
        <f t="shared" si="0"/>
        <v>0</v>
      </c>
      <c r="F41" s="51"/>
      <c r="G41" s="60">
        <v>0.15</v>
      </c>
      <c r="H41" s="61">
        <f t="shared" si="1"/>
        <v>0.375</v>
      </c>
      <c r="I41" s="59">
        <f t="shared" si="2"/>
        <v>0</v>
      </c>
      <c r="AI41" s="53">
        <f t="shared" si="3"/>
        <v>0</v>
      </c>
    </row>
    <row r="42" spans="1:35" ht="36" customHeight="1">
      <c r="A42" s="48" t="s">
        <v>368</v>
      </c>
      <c r="B42" s="54" t="s">
        <v>372</v>
      </c>
      <c r="C42" s="55"/>
      <c r="D42" s="56">
        <v>70</v>
      </c>
      <c r="E42" s="57">
        <f t="shared" si="0"/>
        <v>0</v>
      </c>
      <c r="F42" s="51"/>
      <c r="G42" s="60">
        <v>0.15</v>
      </c>
      <c r="H42" s="61">
        <f t="shared" si="1"/>
        <v>0.375</v>
      </c>
      <c r="I42" s="59">
        <f t="shared" si="2"/>
        <v>0</v>
      </c>
      <c r="AI42" s="53">
        <f t="shared" si="3"/>
        <v>0</v>
      </c>
    </row>
    <row r="43" spans="1:35" ht="36" customHeight="1">
      <c r="A43" s="48" t="s">
        <v>371</v>
      </c>
      <c r="B43" s="54" t="s">
        <v>218</v>
      </c>
      <c r="C43" s="55"/>
      <c r="D43" s="56">
        <v>300</v>
      </c>
      <c r="E43" s="57">
        <f t="shared" si="0"/>
        <v>0</v>
      </c>
      <c r="F43" s="51"/>
      <c r="G43" s="60">
        <v>0.2</v>
      </c>
      <c r="H43" s="61">
        <f t="shared" si="1"/>
        <v>0.5</v>
      </c>
      <c r="I43" s="59">
        <f t="shared" si="2"/>
        <v>0</v>
      </c>
      <c r="AI43" s="53">
        <f t="shared" si="3"/>
        <v>0</v>
      </c>
    </row>
    <row r="44" spans="1:35" ht="36" customHeight="1">
      <c r="A44" s="48" t="s">
        <v>219</v>
      </c>
      <c r="B44" s="54" t="s">
        <v>220</v>
      </c>
      <c r="C44" s="55"/>
      <c r="D44" s="56">
        <v>15</v>
      </c>
      <c r="E44" s="57">
        <f t="shared" si="0"/>
        <v>0</v>
      </c>
      <c r="F44" s="51"/>
      <c r="G44" s="58" t="s">
        <v>180</v>
      </c>
      <c r="H44" s="58"/>
      <c r="I44" s="59"/>
      <c r="AI44" s="53"/>
    </row>
    <row r="45" spans="1:35" ht="36" customHeight="1">
      <c r="A45" s="48" t="s">
        <v>221</v>
      </c>
      <c r="B45" s="54" t="s">
        <v>222</v>
      </c>
      <c r="C45" s="55"/>
      <c r="D45" s="56">
        <v>8</v>
      </c>
      <c r="E45" s="57">
        <f t="shared" si="0"/>
        <v>0</v>
      </c>
      <c r="F45" s="51"/>
      <c r="G45" s="58" t="s">
        <v>180</v>
      </c>
      <c r="H45" s="58"/>
      <c r="I45" s="59"/>
      <c r="AI45" s="53"/>
    </row>
    <row r="46" spans="1:35" ht="36" customHeight="1">
      <c r="A46" s="48" t="s">
        <v>223</v>
      </c>
      <c r="B46" s="54" t="s">
        <v>224</v>
      </c>
      <c r="C46" s="55"/>
      <c r="D46" s="56">
        <v>5</v>
      </c>
      <c r="E46" s="57">
        <f t="shared" si="0"/>
        <v>0</v>
      </c>
      <c r="F46" s="51"/>
      <c r="G46" s="58" t="s">
        <v>180</v>
      </c>
      <c r="H46" s="58"/>
      <c r="I46" s="59"/>
      <c r="AI46" s="53"/>
    </row>
    <row r="47" spans="1:35" ht="36" customHeight="1">
      <c r="A47" s="48" t="s">
        <v>225</v>
      </c>
      <c r="B47" s="54" t="s">
        <v>226</v>
      </c>
      <c r="C47" s="66"/>
      <c r="D47" s="56">
        <v>13</v>
      </c>
      <c r="E47" s="57">
        <f t="shared" si="0"/>
        <v>0</v>
      </c>
      <c r="F47" s="51"/>
      <c r="G47" s="64">
        <v>0.5</v>
      </c>
      <c r="H47" s="61">
        <f aca="true" t="shared" si="4" ref="H47:H52">G47/40*100</f>
        <v>1.25</v>
      </c>
      <c r="I47" s="59">
        <f aca="true" t="shared" si="5" ref="I47:I52">IF($C$217=0,0,C47*D47/$C$217*H47)</f>
        <v>0</v>
      </c>
      <c r="AI47" s="53">
        <f aca="true" t="shared" si="6" ref="AI47:AI76">IF(C47&gt;0,H47,0)</f>
        <v>0</v>
      </c>
    </row>
    <row r="48" spans="1:35" ht="36" customHeight="1">
      <c r="A48" s="48" t="s">
        <v>227</v>
      </c>
      <c r="B48" s="54" t="s">
        <v>228</v>
      </c>
      <c r="C48" s="66"/>
      <c r="D48" s="56">
        <v>20</v>
      </c>
      <c r="E48" s="57">
        <f t="shared" si="0"/>
        <v>0</v>
      </c>
      <c r="F48" s="51"/>
      <c r="G48" s="64">
        <v>0.5</v>
      </c>
      <c r="H48" s="61">
        <f t="shared" si="4"/>
        <v>1.25</v>
      </c>
      <c r="I48" s="59">
        <f t="shared" si="5"/>
        <v>0</v>
      </c>
      <c r="AI48" s="53">
        <f t="shared" si="6"/>
        <v>0</v>
      </c>
    </row>
    <row r="49" spans="1:35" ht="36" customHeight="1">
      <c r="A49" s="48" t="s">
        <v>229</v>
      </c>
      <c r="B49" s="54" t="s">
        <v>230</v>
      </c>
      <c r="C49" s="66"/>
      <c r="D49" s="56">
        <v>20</v>
      </c>
      <c r="E49" s="57">
        <f t="shared" si="0"/>
        <v>0</v>
      </c>
      <c r="F49" s="51"/>
      <c r="G49" s="60">
        <v>0.7</v>
      </c>
      <c r="H49" s="61">
        <f t="shared" si="4"/>
        <v>1.7499999999999998</v>
      </c>
      <c r="I49" s="59">
        <f t="shared" si="5"/>
        <v>0</v>
      </c>
      <c r="AI49" s="53">
        <f t="shared" si="6"/>
        <v>0</v>
      </c>
    </row>
    <row r="50" spans="1:35" ht="36" customHeight="1">
      <c r="A50" s="48" t="s">
        <v>231</v>
      </c>
      <c r="B50" s="54" t="s">
        <v>232</v>
      </c>
      <c r="C50" s="66"/>
      <c r="D50" s="56">
        <v>8</v>
      </c>
      <c r="E50" s="57">
        <f t="shared" si="0"/>
        <v>0</v>
      </c>
      <c r="F50" s="51"/>
      <c r="G50" s="64">
        <v>0.5</v>
      </c>
      <c r="H50" s="61">
        <f t="shared" si="4"/>
        <v>1.25</v>
      </c>
      <c r="I50" s="59">
        <f t="shared" si="5"/>
        <v>0</v>
      </c>
      <c r="AI50" s="53">
        <f t="shared" si="6"/>
        <v>0</v>
      </c>
    </row>
    <row r="51" spans="1:35" ht="36" customHeight="1">
      <c r="A51" s="48" t="s">
        <v>233</v>
      </c>
      <c r="B51" s="54" t="s">
        <v>234</v>
      </c>
      <c r="C51" s="66"/>
      <c r="D51" s="56">
        <v>8</v>
      </c>
      <c r="E51" s="57">
        <f t="shared" si="0"/>
        <v>0</v>
      </c>
      <c r="F51" s="51"/>
      <c r="G51" s="60">
        <v>0.7</v>
      </c>
      <c r="H51" s="61">
        <f t="shared" si="4"/>
        <v>1.7499999999999998</v>
      </c>
      <c r="I51" s="59">
        <f t="shared" si="5"/>
        <v>0</v>
      </c>
      <c r="AI51" s="53">
        <f t="shared" si="6"/>
        <v>0</v>
      </c>
    </row>
    <row r="52" spans="1:35" ht="36" customHeight="1">
      <c r="A52" s="48" t="s">
        <v>235</v>
      </c>
      <c r="B52" s="54" t="s">
        <v>236</v>
      </c>
      <c r="C52" s="66"/>
      <c r="D52" s="56">
        <v>8</v>
      </c>
      <c r="E52" s="57">
        <f t="shared" si="0"/>
        <v>0</v>
      </c>
      <c r="F52" s="51"/>
      <c r="G52" s="60">
        <v>0.7</v>
      </c>
      <c r="H52" s="61">
        <f t="shared" si="4"/>
        <v>1.7499999999999998</v>
      </c>
      <c r="I52" s="59">
        <f t="shared" si="5"/>
        <v>0</v>
      </c>
      <c r="AI52" s="53">
        <f t="shared" si="6"/>
        <v>0</v>
      </c>
    </row>
    <row r="53" spans="1:35" ht="36" customHeight="1">
      <c r="A53" s="48" t="s">
        <v>237</v>
      </c>
      <c r="B53" s="54" t="s">
        <v>238</v>
      </c>
      <c r="C53" s="66"/>
      <c r="D53" s="56">
        <v>8</v>
      </c>
      <c r="E53" s="57">
        <f t="shared" si="0"/>
        <v>0</v>
      </c>
      <c r="F53" s="51"/>
      <c r="G53" s="58" t="s">
        <v>180</v>
      </c>
      <c r="H53" s="61"/>
      <c r="I53" s="59"/>
      <c r="AI53" s="53">
        <f t="shared" si="6"/>
        <v>0</v>
      </c>
    </row>
    <row r="54" spans="1:35" ht="36" customHeight="1">
      <c r="A54" s="48" t="s">
        <v>239</v>
      </c>
      <c r="B54" s="54" t="s">
        <v>240</v>
      </c>
      <c r="C54" s="66"/>
      <c r="D54" s="56">
        <v>15</v>
      </c>
      <c r="E54" s="57">
        <f aca="true" t="shared" si="7" ref="E54:E85">C54*D54</f>
        <v>0</v>
      </c>
      <c r="F54" s="51"/>
      <c r="G54" s="58" t="s">
        <v>180</v>
      </c>
      <c r="H54" s="61"/>
      <c r="I54" s="59"/>
      <c r="AI54" s="53">
        <f t="shared" si="6"/>
        <v>0</v>
      </c>
    </row>
    <row r="55" spans="1:35" ht="36" customHeight="1">
      <c r="A55" s="48" t="s">
        <v>241</v>
      </c>
      <c r="B55" s="54" t="s">
        <v>362</v>
      </c>
      <c r="C55" s="66"/>
      <c r="D55" s="56">
        <v>5</v>
      </c>
      <c r="E55" s="57">
        <f t="shared" si="7"/>
        <v>0</v>
      </c>
      <c r="F55" s="51"/>
      <c r="G55" s="58" t="s">
        <v>180</v>
      </c>
      <c r="H55" s="61"/>
      <c r="I55" s="59"/>
      <c r="AI55" s="53"/>
    </row>
    <row r="56" spans="1:35" ht="36" customHeight="1">
      <c r="A56" s="48" t="s">
        <v>363</v>
      </c>
      <c r="B56" s="54" t="s">
        <v>242</v>
      </c>
      <c r="C56" s="66"/>
      <c r="D56" s="56">
        <v>4</v>
      </c>
      <c r="E56" s="57">
        <f t="shared" si="7"/>
        <v>0</v>
      </c>
      <c r="F56" s="51"/>
      <c r="G56" s="60">
        <v>0.5</v>
      </c>
      <c r="H56" s="61">
        <f aca="true" t="shared" si="8" ref="H56:H76">G56/40*100</f>
        <v>1.25</v>
      </c>
      <c r="I56" s="59">
        <f aca="true" t="shared" si="9" ref="I56:I76">IF($C$217=0,0,C56*D56/$C$217*H56)</f>
        <v>0</v>
      </c>
      <c r="AI56" s="53">
        <f t="shared" si="6"/>
        <v>0</v>
      </c>
    </row>
    <row r="57" spans="1:35" ht="36" customHeight="1">
      <c r="A57" s="48" t="s">
        <v>364</v>
      </c>
      <c r="B57" s="54" t="s">
        <v>243</v>
      </c>
      <c r="C57" s="66"/>
      <c r="D57" s="56">
        <v>2</v>
      </c>
      <c r="E57" s="57">
        <f t="shared" si="7"/>
        <v>0</v>
      </c>
      <c r="F57" s="51"/>
      <c r="G57" s="64">
        <v>0.5</v>
      </c>
      <c r="H57" s="61">
        <f t="shared" si="8"/>
        <v>1.25</v>
      </c>
      <c r="I57" s="59">
        <f t="shared" si="9"/>
        <v>0</v>
      </c>
      <c r="AI57" s="53">
        <f t="shared" si="6"/>
        <v>0</v>
      </c>
    </row>
    <row r="58" spans="1:35" ht="36" customHeight="1">
      <c r="A58" s="48" t="s">
        <v>365</v>
      </c>
      <c r="B58" s="54" t="s">
        <v>244</v>
      </c>
      <c r="C58" s="66"/>
      <c r="D58" s="56">
        <v>2</v>
      </c>
      <c r="E58" s="57">
        <f t="shared" si="7"/>
        <v>0</v>
      </c>
      <c r="F58" s="51"/>
      <c r="G58" s="60">
        <v>0.7</v>
      </c>
      <c r="H58" s="61">
        <f t="shared" si="8"/>
        <v>1.7499999999999998</v>
      </c>
      <c r="I58" s="59">
        <f t="shared" si="9"/>
        <v>0</v>
      </c>
      <c r="AI58" s="53">
        <f t="shared" si="6"/>
        <v>0</v>
      </c>
    </row>
    <row r="59" spans="1:35" ht="36" customHeight="1">
      <c r="A59" s="48" t="s">
        <v>246</v>
      </c>
      <c r="B59" s="54" t="s">
        <v>245</v>
      </c>
      <c r="C59" s="66"/>
      <c r="D59" s="56">
        <v>4</v>
      </c>
      <c r="E59" s="57">
        <f t="shared" si="7"/>
        <v>0</v>
      </c>
      <c r="F59" s="51"/>
      <c r="G59" s="60">
        <v>0.5</v>
      </c>
      <c r="H59" s="61">
        <f t="shared" si="8"/>
        <v>1.25</v>
      </c>
      <c r="I59" s="59">
        <f t="shared" si="9"/>
        <v>0</v>
      </c>
      <c r="AI59" s="53">
        <f t="shared" si="6"/>
        <v>0</v>
      </c>
    </row>
    <row r="60" spans="1:35" ht="36" customHeight="1">
      <c r="A60" s="48" t="s">
        <v>249</v>
      </c>
      <c r="B60" s="54" t="s">
        <v>247</v>
      </c>
      <c r="C60" s="66"/>
      <c r="D60" s="56">
        <v>2</v>
      </c>
      <c r="E60" s="57">
        <f t="shared" si="7"/>
        <v>0</v>
      </c>
      <c r="F60" s="51"/>
      <c r="G60" s="64">
        <v>0.5</v>
      </c>
      <c r="H60" s="61">
        <f t="shared" si="8"/>
        <v>1.25</v>
      </c>
      <c r="I60" s="59">
        <f t="shared" si="9"/>
        <v>0</v>
      </c>
      <c r="AI60" s="53">
        <f t="shared" si="6"/>
        <v>0</v>
      </c>
    </row>
    <row r="61" spans="1:35" ht="36" customHeight="1">
      <c r="A61" s="48" t="s">
        <v>251</v>
      </c>
      <c r="B61" s="54" t="s">
        <v>248</v>
      </c>
      <c r="C61" s="66"/>
      <c r="D61" s="56">
        <v>2</v>
      </c>
      <c r="E61" s="57">
        <f t="shared" si="7"/>
        <v>0</v>
      </c>
      <c r="F61" s="51"/>
      <c r="G61" s="60">
        <v>0.7</v>
      </c>
      <c r="H61" s="61">
        <f t="shared" si="8"/>
        <v>1.7499999999999998</v>
      </c>
      <c r="I61" s="59">
        <f t="shared" si="9"/>
        <v>0</v>
      </c>
      <c r="AI61" s="53">
        <f t="shared" si="6"/>
        <v>0</v>
      </c>
    </row>
    <row r="62" spans="1:35" ht="36" customHeight="1">
      <c r="A62" s="48" t="s">
        <v>253</v>
      </c>
      <c r="B62" s="54" t="s">
        <v>250</v>
      </c>
      <c r="C62" s="66"/>
      <c r="D62" s="56">
        <v>4</v>
      </c>
      <c r="E62" s="57">
        <f t="shared" si="7"/>
        <v>0</v>
      </c>
      <c r="F62" s="51"/>
      <c r="G62" s="60">
        <v>0.7</v>
      </c>
      <c r="H62" s="61">
        <f t="shared" si="8"/>
        <v>1.7499999999999998</v>
      </c>
      <c r="I62" s="59">
        <f t="shared" si="9"/>
        <v>0</v>
      </c>
      <c r="AI62" s="53">
        <f t="shared" si="6"/>
        <v>0</v>
      </c>
    </row>
    <row r="63" spans="1:35" ht="36" customHeight="1">
      <c r="A63" s="48" t="s">
        <v>255</v>
      </c>
      <c r="B63" s="54" t="s">
        <v>252</v>
      </c>
      <c r="C63" s="66"/>
      <c r="D63" s="56">
        <v>2</v>
      </c>
      <c r="E63" s="57">
        <f t="shared" si="7"/>
        <v>0</v>
      </c>
      <c r="F63" s="51"/>
      <c r="G63" s="60">
        <v>0.7</v>
      </c>
      <c r="H63" s="61">
        <f t="shared" si="8"/>
        <v>1.7499999999999998</v>
      </c>
      <c r="I63" s="59">
        <f t="shared" si="9"/>
        <v>0</v>
      </c>
      <c r="AI63" s="53">
        <f t="shared" si="6"/>
        <v>0</v>
      </c>
    </row>
    <row r="64" spans="1:35" ht="36" customHeight="1">
      <c r="A64" s="48" t="s">
        <v>257</v>
      </c>
      <c r="B64" s="54" t="s">
        <v>254</v>
      </c>
      <c r="C64" s="109"/>
      <c r="D64" s="56">
        <v>3</v>
      </c>
      <c r="E64" s="57">
        <f t="shared" si="7"/>
        <v>0</v>
      </c>
      <c r="F64" s="51"/>
      <c r="G64" s="60">
        <v>0.75</v>
      </c>
      <c r="H64" s="61">
        <f t="shared" si="8"/>
        <v>1.875</v>
      </c>
      <c r="I64" s="59">
        <f t="shared" si="9"/>
        <v>0</v>
      </c>
      <c r="AI64" s="53">
        <f t="shared" si="6"/>
        <v>0</v>
      </c>
    </row>
    <row r="65" spans="1:35" ht="36" customHeight="1">
      <c r="A65" s="48" t="s">
        <v>259</v>
      </c>
      <c r="B65" s="54" t="s">
        <v>256</v>
      </c>
      <c r="C65" s="109"/>
      <c r="D65" s="56">
        <v>3</v>
      </c>
      <c r="E65" s="57">
        <f t="shared" si="7"/>
        <v>0</v>
      </c>
      <c r="F65" s="51"/>
      <c r="G65" s="60">
        <v>0.75</v>
      </c>
      <c r="H65" s="61">
        <f t="shared" si="8"/>
        <v>1.875</v>
      </c>
      <c r="I65" s="59">
        <f t="shared" si="9"/>
        <v>0</v>
      </c>
      <c r="AI65" s="53">
        <f t="shared" si="6"/>
        <v>0</v>
      </c>
    </row>
    <row r="66" spans="1:35" ht="36" customHeight="1">
      <c r="A66" s="48" t="s">
        <v>261</v>
      </c>
      <c r="B66" s="54" t="s">
        <v>258</v>
      </c>
      <c r="C66" s="109"/>
      <c r="D66" s="56">
        <v>3</v>
      </c>
      <c r="E66" s="57">
        <f t="shared" si="7"/>
        <v>0</v>
      </c>
      <c r="F66" s="51"/>
      <c r="G66" s="60">
        <v>0.75</v>
      </c>
      <c r="H66" s="61">
        <f t="shared" si="8"/>
        <v>1.875</v>
      </c>
      <c r="I66" s="59">
        <f t="shared" si="9"/>
        <v>0</v>
      </c>
      <c r="AI66" s="53">
        <f t="shared" si="6"/>
        <v>0</v>
      </c>
    </row>
    <row r="67" spans="1:35" ht="36" customHeight="1">
      <c r="A67" s="48" t="s">
        <v>263</v>
      </c>
      <c r="B67" s="54" t="s">
        <v>260</v>
      </c>
      <c r="C67" s="109"/>
      <c r="D67" s="56">
        <v>4</v>
      </c>
      <c r="E67" s="57">
        <f t="shared" si="7"/>
        <v>0</v>
      </c>
      <c r="F67" s="51"/>
      <c r="G67" s="60">
        <v>0.75</v>
      </c>
      <c r="H67" s="61">
        <f t="shared" si="8"/>
        <v>1.875</v>
      </c>
      <c r="I67" s="59">
        <f t="shared" si="9"/>
        <v>0</v>
      </c>
      <c r="AI67" s="53">
        <f t="shared" si="6"/>
        <v>0</v>
      </c>
    </row>
    <row r="68" spans="1:35" ht="36" customHeight="1">
      <c r="A68" s="48" t="s">
        <v>265</v>
      </c>
      <c r="B68" s="54" t="s">
        <v>262</v>
      </c>
      <c r="C68" s="109"/>
      <c r="D68" s="56">
        <v>4</v>
      </c>
      <c r="E68" s="57">
        <f t="shared" si="7"/>
        <v>0</v>
      </c>
      <c r="F68" s="51"/>
      <c r="G68" s="60">
        <v>0.75</v>
      </c>
      <c r="H68" s="61">
        <f t="shared" si="8"/>
        <v>1.875</v>
      </c>
      <c r="I68" s="59">
        <f t="shared" si="9"/>
        <v>0</v>
      </c>
      <c r="AI68" s="53">
        <f t="shared" si="6"/>
        <v>0</v>
      </c>
    </row>
    <row r="69" spans="1:35" ht="36" customHeight="1">
      <c r="A69" s="48" t="s">
        <v>267</v>
      </c>
      <c r="B69" s="54" t="s">
        <v>264</v>
      </c>
      <c r="C69" s="109"/>
      <c r="D69" s="56">
        <v>4</v>
      </c>
      <c r="E69" s="57">
        <f t="shared" si="7"/>
        <v>0</v>
      </c>
      <c r="F69" s="51"/>
      <c r="G69" s="60">
        <v>0.75</v>
      </c>
      <c r="H69" s="61">
        <f t="shared" si="8"/>
        <v>1.875</v>
      </c>
      <c r="I69" s="59">
        <f t="shared" si="9"/>
        <v>0</v>
      </c>
      <c r="AI69" s="53">
        <f t="shared" si="6"/>
        <v>0</v>
      </c>
    </row>
    <row r="70" spans="1:35" ht="36" customHeight="1">
      <c r="A70" s="48" t="s">
        <v>269</v>
      </c>
      <c r="B70" s="54" t="s">
        <v>266</v>
      </c>
      <c r="C70" s="66"/>
      <c r="D70" s="56">
        <v>1</v>
      </c>
      <c r="E70" s="57">
        <f t="shared" si="7"/>
        <v>0</v>
      </c>
      <c r="F70" s="51"/>
      <c r="G70" s="60">
        <v>0.75</v>
      </c>
      <c r="H70" s="61">
        <f t="shared" si="8"/>
        <v>1.875</v>
      </c>
      <c r="I70" s="59">
        <f t="shared" si="9"/>
        <v>0</v>
      </c>
      <c r="AI70" s="53">
        <f t="shared" si="6"/>
        <v>0</v>
      </c>
    </row>
    <row r="71" spans="1:35" ht="36" customHeight="1">
      <c r="A71" s="48" t="s">
        <v>271</v>
      </c>
      <c r="B71" s="54" t="s">
        <v>268</v>
      </c>
      <c r="C71" s="66"/>
      <c r="D71" s="56">
        <v>2</v>
      </c>
      <c r="E71" s="57">
        <f t="shared" si="7"/>
        <v>0</v>
      </c>
      <c r="F71" s="51"/>
      <c r="G71" s="60">
        <v>0.02</v>
      </c>
      <c r="H71" s="61">
        <f t="shared" si="8"/>
        <v>0.05</v>
      </c>
      <c r="I71" s="59">
        <f t="shared" si="9"/>
        <v>0</v>
      </c>
      <c r="AI71" s="53">
        <f t="shared" si="6"/>
        <v>0</v>
      </c>
    </row>
    <row r="72" spans="1:35" ht="36" customHeight="1">
      <c r="A72" s="48" t="s">
        <v>366</v>
      </c>
      <c r="B72" s="54" t="s">
        <v>270</v>
      </c>
      <c r="C72" s="66"/>
      <c r="D72" s="56">
        <v>3</v>
      </c>
      <c r="E72" s="57">
        <f t="shared" si="7"/>
        <v>0</v>
      </c>
      <c r="F72" s="51"/>
      <c r="G72" s="60">
        <v>0.02</v>
      </c>
      <c r="H72" s="61">
        <f t="shared" si="8"/>
        <v>0.05</v>
      </c>
      <c r="I72" s="59">
        <f t="shared" si="9"/>
        <v>0</v>
      </c>
      <c r="AI72" s="53">
        <f t="shared" si="6"/>
        <v>0</v>
      </c>
    </row>
    <row r="73" spans="1:35" ht="36" customHeight="1">
      <c r="A73" s="48" t="s">
        <v>367</v>
      </c>
      <c r="B73" s="54" t="s">
        <v>272</v>
      </c>
      <c r="C73" s="55"/>
      <c r="D73" s="56">
        <v>350</v>
      </c>
      <c r="E73" s="57">
        <f t="shared" si="7"/>
        <v>0</v>
      </c>
      <c r="F73" s="51"/>
      <c r="G73" s="64">
        <v>0.2</v>
      </c>
      <c r="H73" s="61">
        <f t="shared" si="8"/>
        <v>0.5</v>
      </c>
      <c r="I73" s="59">
        <f t="shared" si="9"/>
        <v>0</v>
      </c>
      <c r="AI73" s="53">
        <f t="shared" si="6"/>
        <v>0</v>
      </c>
    </row>
    <row r="74" spans="1:35" ht="36" customHeight="1">
      <c r="A74" s="48" t="s">
        <v>273</v>
      </c>
      <c r="B74" s="54" t="s">
        <v>274</v>
      </c>
      <c r="C74" s="55"/>
      <c r="D74" s="56">
        <v>3</v>
      </c>
      <c r="E74" s="57">
        <f t="shared" si="7"/>
        <v>0</v>
      </c>
      <c r="F74" s="51"/>
      <c r="G74" s="60">
        <v>0.1</v>
      </c>
      <c r="H74" s="61">
        <f t="shared" si="8"/>
        <v>0.25</v>
      </c>
      <c r="I74" s="59">
        <f t="shared" si="9"/>
        <v>0</v>
      </c>
      <c r="AI74" s="53">
        <f t="shared" si="6"/>
        <v>0</v>
      </c>
    </row>
    <row r="75" spans="1:35" ht="36" customHeight="1">
      <c r="A75" s="48" t="s">
        <v>275</v>
      </c>
      <c r="B75" s="54" t="s">
        <v>276</v>
      </c>
      <c r="C75" s="55"/>
      <c r="D75" s="56">
        <v>3</v>
      </c>
      <c r="E75" s="57">
        <f t="shared" si="7"/>
        <v>0</v>
      </c>
      <c r="F75" s="51"/>
      <c r="G75" s="60">
        <v>0.1</v>
      </c>
      <c r="H75" s="61">
        <f t="shared" si="8"/>
        <v>0.25</v>
      </c>
      <c r="I75" s="59">
        <f t="shared" si="9"/>
        <v>0</v>
      </c>
      <c r="AI75" s="53">
        <f t="shared" si="6"/>
        <v>0</v>
      </c>
    </row>
    <row r="76" spans="1:35" ht="36" customHeight="1">
      <c r="A76" s="48" t="s">
        <v>277</v>
      </c>
      <c r="B76" s="54" t="s">
        <v>278</v>
      </c>
      <c r="C76" s="55"/>
      <c r="D76" s="56">
        <v>2500</v>
      </c>
      <c r="E76" s="57">
        <f t="shared" si="7"/>
        <v>0</v>
      </c>
      <c r="F76" s="51"/>
      <c r="G76" s="60">
        <v>0.1</v>
      </c>
      <c r="H76" s="61">
        <f t="shared" si="8"/>
        <v>0.25</v>
      </c>
      <c r="I76" s="59">
        <f t="shared" si="9"/>
        <v>0</v>
      </c>
      <c r="AI76" s="53">
        <f t="shared" si="6"/>
        <v>0</v>
      </c>
    </row>
    <row r="77" spans="1:35" ht="36" customHeight="1">
      <c r="A77" s="48" t="s">
        <v>279</v>
      </c>
      <c r="B77" s="54" t="s">
        <v>280</v>
      </c>
      <c r="C77" s="109"/>
      <c r="D77" s="67">
        <v>0.1</v>
      </c>
      <c r="E77" s="68">
        <f t="shared" si="7"/>
        <v>0</v>
      </c>
      <c r="F77" s="69"/>
      <c r="G77" s="58" t="s">
        <v>180</v>
      </c>
      <c r="H77" s="58"/>
      <c r="I77" s="59"/>
      <c r="AI77" s="53"/>
    </row>
    <row r="78" spans="1:35" ht="36" customHeight="1">
      <c r="A78" s="48" t="s">
        <v>281</v>
      </c>
      <c r="B78" s="54" t="s">
        <v>282</v>
      </c>
      <c r="C78" s="55"/>
      <c r="D78" s="56">
        <v>20</v>
      </c>
      <c r="E78" s="57">
        <f t="shared" si="7"/>
        <v>0</v>
      </c>
      <c r="F78" s="70"/>
      <c r="G78" s="58" t="s">
        <v>180</v>
      </c>
      <c r="H78" s="58"/>
      <c r="I78" s="59"/>
      <c r="AI78" s="53"/>
    </row>
    <row r="79" spans="1:35" ht="36" customHeight="1">
      <c r="A79" s="48" t="s">
        <v>283</v>
      </c>
      <c r="B79" s="54" t="s">
        <v>284</v>
      </c>
      <c r="C79" s="55"/>
      <c r="D79" s="56">
        <v>10</v>
      </c>
      <c r="E79" s="57">
        <f t="shared" si="7"/>
        <v>0</v>
      </c>
      <c r="F79" s="70"/>
      <c r="G79" s="58" t="s">
        <v>180</v>
      </c>
      <c r="H79" s="58"/>
      <c r="I79" s="59"/>
      <c r="AI79" s="53"/>
    </row>
    <row r="80" spans="1:35" ht="36" customHeight="1">
      <c r="A80" s="48" t="s">
        <v>285</v>
      </c>
      <c r="B80" s="54" t="s">
        <v>286</v>
      </c>
      <c r="C80" s="109"/>
      <c r="D80" s="67">
        <v>0.1</v>
      </c>
      <c r="E80" s="57">
        <f t="shared" si="7"/>
        <v>0</v>
      </c>
      <c r="F80" s="70"/>
      <c r="G80" s="58" t="s">
        <v>180</v>
      </c>
      <c r="H80" s="58"/>
      <c r="I80" s="59"/>
      <c r="AI80" s="53"/>
    </row>
    <row r="81" spans="1:35" ht="36" customHeight="1">
      <c r="A81" s="48" t="s">
        <v>287</v>
      </c>
      <c r="B81" s="54" t="s">
        <v>288</v>
      </c>
      <c r="C81" s="55"/>
      <c r="D81" s="50">
        <v>300</v>
      </c>
      <c r="E81" s="57">
        <f t="shared" si="7"/>
        <v>0</v>
      </c>
      <c r="F81" s="70"/>
      <c r="G81" s="58" t="s">
        <v>180</v>
      </c>
      <c r="H81" s="58"/>
      <c r="I81" s="59"/>
      <c r="AI81" s="53"/>
    </row>
    <row r="82" spans="1:62" ht="36" customHeight="1">
      <c r="A82" s="48" t="s">
        <v>289</v>
      </c>
      <c r="B82" s="49" t="s">
        <v>290</v>
      </c>
      <c r="C82" s="109"/>
      <c r="D82" s="67">
        <v>0.1</v>
      </c>
      <c r="E82" s="57">
        <f t="shared" si="7"/>
        <v>0</v>
      </c>
      <c r="F82" s="70"/>
      <c r="G82" s="58" t="s">
        <v>180</v>
      </c>
      <c r="H82" s="58"/>
      <c r="I82" s="59"/>
      <c r="AI82" s="53"/>
      <c r="BH82" s="27"/>
      <c r="BJ82" s="25"/>
    </row>
    <row r="83" spans="1:62" ht="36" customHeight="1">
      <c r="A83" s="48" t="s">
        <v>291</v>
      </c>
      <c r="B83" s="71"/>
      <c r="C83" s="72"/>
      <c r="D83" s="73"/>
      <c r="E83" s="57">
        <f t="shared" si="7"/>
        <v>0</v>
      </c>
      <c r="F83" s="70"/>
      <c r="G83" s="74"/>
      <c r="H83" s="74"/>
      <c r="I83" s="75"/>
      <c r="AI83" s="53"/>
      <c r="BH83" s="27"/>
      <c r="BJ83" s="25"/>
    </row>
    <row r="84" spans="1:62" ht="36" customHeight="1">
      <c r="A84" s="48" t="s">
        <v>292</v>
      </c>
      <c r="B84" s="71"/>
      <c r="C84" s="72"/>
      <c r="D84" s="73"/>
      <c r="E84" s="57">
        <f t="shared" si="7"/>
        <v>0</v>
      </c>
      <c r="F84" s="70"/>
      <c r="G84" s="74"/>
      <c r="H84" s="74"/>
      <c r="I84" s="75"/>
      <c r="AI84" s="53"/>
      <c r="BH84" s="27"/>
      <c r="BJ84" s="25"/>
    </row>
    <row r="85" spans="1:62" ht="36" customHeight="1">
      <c r="A85" s="48" t="s">
        <v>293</v>
      </c>
      <c r="B85" s="71"/>
      <c r="C85" s="72"/>
      <c r="D85" s="73"/>
      <c r="E85" s="57">
        <f t="shared" si="7"/>
        <v>0</v>
      </c>
      <c r="F85" s="70"/>
      <c r="G85" s="74"/>
      <c r="H85" s="74"/>
      <c r="I85" s="75"/>
      <c r="AI85" s="53"/>
      <c r="BH85" s="27"/>
      <c r="BJ85" s="25"/>
    </row>
    <row r="86" spans="1:35" ht="65.25" customHeight="1" thickBot="1">
      <c r="A86" s="163" t="s">
        <v>294</v>
      </c>
      <c r="B86" s="164"/>
      <c r="C86" s="164"/>
      <c r="D86" s="165"/>
      <c r="E86" s="76">
        <f>SUM(E19:E85)</f>
        <v>0</v>
      </c>
      <c r="F86" s="77"/>
      <c r="G86" s="78"/>
      <c r="H86" s="79"/>
      <c r="I86" s="80">
        <f>IF(AI86&lt;1,0,FLOOR(SUM(I19:I85),1))</f>
        <v>0</v>
      </c>
      <c r="AH86" s="63" t="s">
        <v>295</v>
      </c>
      <c r="AI86" s="81">
        <f>SUM(AI19:AI85)</f>
        <v>0</v>
      </c>
    </row>
    <row r="87" spans="1:34" ht="42" customHeight="1" thickBot="1">
      <c r="A87" s="25"/>
      <c r="C87" s="82"/>
      <c r="G87" s="166" t="str">
        <f>IF(AI86&lt;1,"coltivazioni che non raggiungono il 40 % di prodotto aziendale nella somministrazione di alimenti/bevande","")</f>
        <v>coltivazioni che non raggiungono il 40 % di prodotto aziendale nella somministrazione di alimenti/bevande</v>
      </c>
      <c r="H87" s="167"/>
      <c r="I87" s="168"/>
      <c r="AH87" s="83"/>
    </row>
    <row r="88" ht="12" customHeight="1">
      <c r="A88" s="25"/>
    </row>
    <row r="89" ht="20.25" customHeight="1">
      <c r="A89" s="25" t="s">
        <v>296</v>
      </c>
    </row>
    <row r="90" spans="1:9" ht="37.5" customHeight="1">
      <c r="A90" s="118" t="s">
        <v>348</v>
      </c>
      <c r="B90" s="183" t="s">
        <v>349</v>
      </c>
      <c r="C90" s="183"/>
      <c r="D90" s="183"/>
      <c r="E90" s="183"/>
      <c r="F90" s="183"/>
      <c r="G90" s="183"/>
      <c r="H90" s="183"/>
      <c r="I90" s="183"/>
    </row>
    <row r="91" ht="14.25" customHeight="1">
      <c r="A91" s="84"/>
    </row>
    <row r="92" ht="14.25" customHeight="1" thickBot="1">
      <c r="A92" s="84"/>
    </row>
    <row r="93" spans="1:9" ht="78.75" customHeight="1" thickBot="1">
      <c r="A93" s="84"/>
      <c r="B93" s="199" t="s">
        <v>297</v>
      </c>
      <c r="C93" s="200"/>
      <c r="D93" s="85" t="s">
        <v>298</v>
      </c>
      <c r="E93" s="86">
        <f>$E$86</f>
        <v>0</v>
      </c>
      <c r="F93" s="132"/>
      <c r="G93" s="116" t="s">
        <v>299</v>
      </c>
      <c r="H93" s="86">
        <f>IF($I$14="S",144,288)</f>
        <v>144</v>
      </c>
      <c r="I93" s="87"/>
    </row>
    <row r="94" spans="1:8" ht="33.75" customHeight="1" thickBot="1">
      <c r="A94" s="84"/>
      <c r="B94" s="172" t="str">
        <f>IF($E$86&lt;$H$93,"Requisito di accesso per l'iscrizione nell'elenco regionale degli operatori agrituristici NON soddisfatto","Requisito di accesso per l'iscrizione nell'elenco regionale degli operatori agrituristici soddisfatto")</f>
        <v>Requisito di accesso per l'iscrizione nell'elenco regionale degli operatori agrituristici NON soddisfatto</v>
      </c>
      <c r="C94" s="173"/>
      <c r="D94" s="173" t="str">
        <f>IF($E$86&lt;$G$93,"Requisito di accesso per l'iscrizione nell'elenco regionale degli operatori agrituristici NON soddisfatto","Requisito di accesso per l'iscrizione nell'elenco regionale degli operatori agrituristici soddisfatto")</f>
        <v>Requisito di accesso per l'iscrizione nell'elenco regionale degli operatori agrituristici NON soddisfatto</v>
      </c>
      <c r="E94" s="173"/>
      <c r="F94" s="173" t="str">
        <f>IF($E$86&lt;$G$93,"Requisito di accesso per l'iscrizione nell'elenco regionale degli operatori agrituristici NON soddisfatto","Requisito di accesso per l'iscrizione nell'elenco regionale degli operatori agrituristici soddisfatto")</f>
        <v>Requisito di accesso per l'iscrizione nell'elenco regionale degli operatori agrituristici NON soddisfatto</v>
      </c>
      <c r="G94" s="173"/>
      <c r="H94" s="198"/>
    </row>
    <row r="95" ht="14.25" customHeight="1" thickBot="1">
      <c r="A95" s="84"/>
    </row>
    <row r="96" spans="1:8" ht="108" customHeight="1">
      <c r="A96" s="88" t="s">
        <v>169</v>
      </c>
      <c r="B96" s="89" t="s">
        <v>300</v>
      </c>
      <c r="C96" s="90" t="s">
        <v>301</v>
      </c>
      <c r="D96" s="89" t="s">
        <v>329</v>
      </c>
      <c r="E96" s="137" t="s">
        <v>350</v>
      </c>
      <c r="F96" s="126"/>
      <c r="G96" s="91" t="s">
        <v>302</v>
      </c>
      <c r="H96" s="127" t="s">
        <v>303</v>
      </c>
    </row>
    <row r="97" spans="1:8" ht="20.25" customHeight="1">
      <c r="A97" s="48" t="s">
        <v>304</v>
      </c>
      <c r="B97" s="49" t="s">
        <v>330</v>
      </c>
      <c r="C97" s="92"/>
      <c r="D97" s="92"/>
      <c r="E97" s="121">
        <f>C97*D97</f>
        <v>0</v>
      </c>
      <c r="F97" s="107"/>
      <c r="G97" s="52">
        <v>0.0385</v>
      </c>
      <c r="H97" s="128">
        <f>C97*D97*G97</f>
        <v>0</v>
      </c>
    </row>
    <row r="98" spans="1:8" ht="20.25" customHeight="1">
      <c r="A98" s="48" t="s">
        <v>305</v>
      </c>
      <c r="B98" s="54" t="s">
        <v>331</v>
      </c>
      <c r="C98" s="66"/>
      <c r="D98" s="66"/>
      <c r="E98" s="121">
        <f>C98*D98</f>
        <v>0</v>
      </c>
      <c r="F98" s="107"/>
      <c r="G98" s="52">
        <v>0.0286</v>
      </c>
      <c r="H98" s="128">
        <f>C98*D98*G98</f>
        <v>0</v>
      </c>
    </row>
    <row r="99" spans="1:8" ht="72.75">
      <c r="A99" s="48" t="s">
        <v>306</v>
      </c>
      <c r="B99" s="54" t="s">
        <v>332</v>
      </c>
      <c r="C99" s="66"/>
      <c r="D99" s="66"/>
      <c r="E99" s="121">
        <f>C99*D99</f>
        <v>0</v>
      </c>
      <c r="F99" s="107"/>
      <c r="G99" s="52">
        <v>0.0733</v>
      </c>
      <c r="H99" s="129" t="str">
        <f>IF(C$11="S",C99*D99*G99,"Cella attività di ristorazione non valorizzata")</f>
        <v>Cella attività di ristorazione non valorizzata</v>
      </c>
    </row>
    <row r="100" spans="1:8" ht="58.5" customHeight="1">
      <c r="A100" s="48" t="s">
        <v>307</v>
      </c>
      <c r="B100" s="54" t="s">
        <v>333</v>
      </c>
      <c r="C100" s="66"/>
      <c r="D100" s="66"/>
      <c r="E100" s="121">
        <f>C100*D100</f>
        <v>0</v>
      </c>
      <c r="F100" s="107"/>
      <c r="G100" s="52">
        <v>0.0025</v>
      </c>
      <c r="H100" s="129" t="str">
        <f>IF(C$12="S",C100*D100*G100,"Cella attività di prima colazione non valorizzata")</f>
        <v>Cella attività di prima colazione non valorizzata</v>
      </c>
    </row>
    <row r="101" spans="1:8" ht="71.25" customHeight="1">
      <c r="A101" s="48" t="s">
        <v>308</v>
      </c>
      <c r="B101" s="54" t="s">
        <v>359</v>
      </c>
      <c r="C101" s="66"/>
      <c r="D101" s="66"/>
      <c r="E101" s="121">
        <f>C101*D101</f>
        <v>0</v>
      </c>
      <c r="F101" s="107"/>
      <c r="G101" s="52">
        <v>0.0036</v>
      </c>
      <c r="H101" s="129" t="str">
        <f>IF(C$13="S",C101*D101*G101,"Cella attività di merende/pranzi in FD per bambini non valorizzata")</f>
        <v>Cella attività di merende/pranzi in FD per bambini non valorizzata</v>
      </c>
    </row>
    <row r="102" spans="1:8" ht="52.5" customHeight="1">
      <c r="A102" s="48" t="s">
        <v>309</v>
      </c>
      <c r="B102" s="54" t="s">
        <v>338</v>
      </c>
      <c r="C102" s="66"/>
      <c r="D102" s="138"/>
      <c r="E102" s="122">
        <f>C102</f>
        <v>0</v>
      </c>
      <c r="F102" s="107"/>
      <c r="G102" s="52">
        <v>0.033</v>
      </c>
      <c r="H102" s="129" t="str">
        <f>IF(C$14="S",C102*G102,"Cella attività di degustazioni non valorizzata")</f>
        <v>Cella attività di degustazioni non valorizzata</v>
      </c>
    </row>
    <row r="103" spans="1:8" ht="20.25" customHeight="1">
      <c r="A103" s="48" t="s">
        <v>310</v>
      </c>
      <c r="B103" s="54" t="s">
        <v>334</v>
      </c>
      <c r="C103" s="66"/>
      <c r="D103" s="138"/>
      <c r="E103" s="122">
        <f>C103</f>
        <v>0</v>
      </c>
      <c r="F103" s="107"/>
      <c r="G103" s="52">
        <v>0.04</v>
      </c>
      <c r="H103" s="128">
        <f>C103*G103</f>
        <v>0</v>
      </c>
    </row>
    <row r="104" spans="1:8" ht="20.25" customHeight="1">
      <c r="A104" s="48" t="s">
        <v>311</v>
      </c>
      <c r="B104" s="54" t="s">
        <v>335</v>
      </c>
      <c r="C104" s="66"/>
      <c r="D104" s="66"/>
      <c r="E104" s="121">
        <f>C104*D104</f>
        <v>0</v>
      </c>
      <c r="F104" s="107"/>
      <c r="G104" s="124">
        <v>0.02192</v>
      </c>
      <c r="H104" s="128">
        <f>C104*D104*G104</f>
        <v>0</v>
      </c>
    </row>
    <row r="105" spans="1:8" ht="20.25" customHeight="1">
      <c r="A105" s="48" t="s">
        <v>312</v>
      </c>
      <c r="B105" s="54" t="s">
        <v>336</v>
      </c>
      <c r="C105" s="66"/>
      <c r="D105" s="66"/>
      <c r="E105" s="121">
        <f>C105*D105</f>
        <v>0</v>
      </c>
      <c r="F105" s="107"/>
      <c r="G105" s="124">
        <v>0.0137</v>
      </c>
      <c r="H105" s="128">
        <f>C105*D105*G105</f>
        <v>0</v>
      </c>
    </row>
    <row r="106" spans="1:8" ht="20.25" customHeight="1">
      <c r="A106" s="48" t="s">
        <v>314</v>
      </c>
      <c r="B106" s="93" t="s">
        <v>313</v>
      </c>
      <c r="C106" s="66"/>
      <c r="D106" s="66"/>
      <c r="E106" s="123"/>
      <c r="F106" s="139"/>
      <c r="G106" s="125"/>
      <c r="H106" s="130"/>
    </row>
    <row r="107" spans="1:8" ht="20.25" customHeight="1">
      <c r="A107" s="48" t="s">
        <v>315</v>
      </c>
      <c r="B107" s="93"/>
      <c r="C107" s="66"/>
      <c r="D107" s="66"/>
      <c r="E107" s="123"/>
      <c r="F107" s="139"/>
      <c r="G107" s="125"/>
      <c r="H107" s="130"/>
    </row>
    <row r="108" spans="1:8" ht="20.25" customHeight="1">
      <c r="A108" s="48" t="s">
        <v>337</v>
      </c>
      <c r="B108" s="93"/>
      <c r="C108" s="66"/>
      <c r="D108" s="66"/>
      <c r="E108" s="123"/>
      <c r="F108" s="139"/>
      <c r="G108" s="125"/>
      <c r="H108" s="130"/>
    </row>
    <row r="109" spans="1:8" ht="35.25" customHeight="1" thickBot="1">
      <c r="A109" s="110"/>
      <c r="B109" s="111" t="s">
        <v>294</v>
      </c>
      <c r="C109" s="112"/>
      <c r="D109" s="113"/>
      <c r="E109" s="113"/>
      <c r="F109" s="131"/>
      <c r="G109" s="113"/>
      <c r="H109" s="114">
        <f>SUM(H97:H108)</f>
        <v>0</v>
      </c>
    </row>
    <row r="110" spans="1:7" ht="12" customHeight="1">
      <c r="A110" s="94"/>
      <c r="B110" s="95"/>
      <c r="C110" s="94"/>
      <c r="D110" s="96"/>
      <c r="E110" s="96"/>
      <c r="F110" s="97"/>
      <c r="G110" s="97"/>
    </row>
    <row r="111" spans="1:7" ht="12" customHeight="1" thickBot="1">
      <c r="A111" s="94"/>
      <c r="B111" s="95"/>
      <c r="C111" s="94"/>
      <c r="D111" s="96"/>
      <c r="E111" s="96"/>
      <c r="F111" s="98"/>
      <c r="G111" s="98"/>
    </row>
    <row r="112" spans="1:7" ht="60" customHeight="1" thickBot="1">
      <c r="A112" s="94"/>
      <c r="B112" s="99" t="s">
        <v>316</v>
      </c>
      <c r="C112" s="100" t="s">
        <v>173</v>
      </c>
      <c r="D112" s="101">
        <f>E86</f>
        <v>0</v>
      </c>
      <c r="E112" s="184" t="s">
        <v>303</v>
      </c>
      <c r="F112" s="185"/>
      <c r="G112" s="101">
        <f>H109</f>
        <v>0</v>
      </c>
    </row>
    <row r="113" spans="1:7" ht="21.75" customHeight="1" thickBot="1">
      <c r="A113" s="94"/>
      <c r="B113" s="172" t="str">
        <f>IF($G$112&gt;$D$112,"Ridurre attività agrituristica: il rapporto di prevalenza non è soddisfatto","L'attività agrituristica soddisfa il rapporto di prevalenza")</f>
        <v>L'attività agrituristica soddisfa il rapporto di prevalenza</v>
      </c>
      <c r="C113" s="173"/>
      <c r="D113" s="173"/>
      <c r="E113" s="173"/>
      <c r="F113" s="173"/>
      <c r="G113" s="174"/>
    </row>
    <row r="114" spans="1:7" ht="12" customHeight="1">
      <c r="A114" s="94"/>
      <c r="B114" s="102"/>
      <c r="C114" s="103"/>
      <c r="D114" s="103"/>
      <c r="E114" s="103"/>
      <c r="F114" s="103"/>
      <c r="G114" s="103"/>
    </row>
    <row r="115" ht="12" customHeight="1" thickBot="1">
      <c r="A115" s="84"/>
    </row>
    <row r="116" spans="1:7" ht="99.75" customHeight="1" thickBot="1">
      <c r="A116" s="84"/>
      <c r="B116" s="99" t="s">
        <v>351</v>
      </c>
      <c r="C116" s="100" t="s">
        <v>317</v>
      </c>
      <c r="D116" s="104">
        <f>IF(COUNTIF($C$11:$C$14,"S")&gt;=1,E212,0)</f>
        <v>0</v>
      </c>
      <c r="E116" s="184" t="s">
        <v>318</v>
      </c>
      <c r="F116" s="185"/>
      <c r="G116" s="133">
        <f>IF(COUNTIF($C$11:$C$14,"S")&gt;=1,I86,0)</f>
        <v>0</v>
      </c>
    </row>
    <row r="117" spans="1:7" ht="20.25" customHeight="1" thickBot="1">
      <c r="A117" s="84"/>
      <c r="B117" s="172" t="str">
        <f>IF(D116=0,"Attività di somministrazione alimenti o bevande non richiesta",IF(G116&lt;D116,"I prodotti aziendali non raggiungono il 40 % minimo richiesto in termini di valore","L'azienda fornisce il 40 % di prodotti in termine di valore"))</f>
        <v>Attività di somministrazione alimenti o bevande non richiesta</v>
      </c>
      <c r="C117" s="173"/>
      <c r="D117" s="173"/>
      <c r="E117" s="173"/>
      <c r="F117" s="173"/>
      <c r="G117" s="174"/>
    </row>
    <row r="118" ht="12" customHeight="1">
      <c r="A118" s="84"/>
    </row>
    <row r="119" ht="12" customHeight="1" thickBot="1">
      <c r="A119" s="84"/>
    </row>
    <row r="120" spans="2:7" ht="35.25" customHeight="1" thickTop="1">
      <c r="B120" s="175" t="s">
        <v>319</v>
      </c>
      <c r="C120" s="176"/>
      <c r="D120" s="176"/>
      <c r="E120" s="177"/>
      <c r="F120" s="177"/>
      <c r="G120" s="178"/>
    </row>
    <row r="121" spans="2:7" ht="35.25" customHeight="1" thickBot="1">
      <c r="B121" s="179"/>
      <c r="C121" s="180"/>
      <c r="D121" s="180"/>
      <c r="E121" s="181"/>
      <c r="F121" s="181"/>
      <c r="G121" s="182"/>
    </row>
    <row r="122" spans="2:7" ht="44.25" customHeight="1" thickBot="1" thickTop="1">
      <c r="B122" s="169" t="str">
        <f aca="true" t="shared" si="10" ref="B122:G122">IF(COUNTIF($C$214:$C$216,"N")=0,"SI, I PARAMETRI SONO SODDISFATTI","NO, ALMENO UN PARAMETRO NON E' SODDISFATTO")</f>
        <v>NO, ALMENO UN PARAMETRO NON E' SODDISFATTO</v>
      </c>
      <c r="C122" s="170" t="str">
        <f t="shared" si="10"/>
        <v>NO, ALMENO UN PARAMETRO NON E' SODDISFATTO</v>
      </c>
      <c r="D122" s="170" t="str">
        <f t="shared" si="10"/>
        <v>NO, ALMENO UN PARAMETRO NON E' SODDISFATTO</v>
      </c>
      <c r="E122" s="170" t="str">
        <f t="shared" si="10"/>
        <v>NO, ALMENO UN PARAMETRO NON E' SODDISFATTO</v>
      </c>
      <c r="F122" s="170" t="str">
        <f t="shared" si="10"/>
        <v>NO, ALMENO UN PARAMETRO NON E' SODDISFATTO</v>
      </c>
      <c r="G122" s="171" t="str">
        <f t="shared" si="10"/>
        <v>NO, ALMENO UN PARAMETRO NON E' SODDISFATTO</v>
      </c>
    </row>
    <row r="123" ht="20.25" customHeight="1" thickTop="1"/>
    <row r="207" spans="4:5" ht="72.75" customHeight="1">
      <c r="D207" s="134" t="s">
        <v>353</v>
      </c>
      <c r="E207" s="26" t="s">
        <v>355</v>
      </c>
    </row>
    <row r="208" spans="2:7" ht="20.25" customHeight="1">
      <c r="B208" s="53" t="s">
        <v>342</v>
      </c>
      <c r="C208" s="105">
        <f>IF(C11="s",0.0733,0)</f>
        <v>0</v>
      </c>
      <c r="D208" s="119">
        <f>C208/0.0733</f>
        <v>0</v>
      </c>
      <c r="E208" s="120">
        <f>D208*C99*D99</f>
        <v>0</v>
      </c>
      <c r="G208" s="107"/>
    </row>
    <row r="209" spans="2:7" ht="20.25" customHeight="1">
      <c r="B209" s="53" t="s">
        <v>343</v>
      </c>
      <c r="C209" s="105">
        <f>IF(C12="s",0.0025,0)</f>
        <v>0</v>
      </c>
      <c r="D209" s="119">
        <f>C209/0.0733</f>
        <v>0</v>
      </c>
      <c r="E209" s="120">
        <f>D209*C100*D100</f>
        <v>0</v>
      </c>
      <c r="G209" s="107"/>
    </row>
    <row r="210" spans="2:7" ht="20.25" customHeight="1">
      <c r="B210" s="53" t="s">
        <v>344</v>
      </c>
      <c r="C210" s="105">
        <f>IF(C13="s",0.0036,0)</f>
        <v>0</v>
      </c>
      <c r="D210" s="119">
        <f>C210/0.0733</f>
        <v>0</v>
      </c>
      <c r="E210" s="120">
        <f>D210*C101*D101</f>
        <v>0</v>
      </c>
      <c r="G210" s="107"/>
    </row>
    <row r="211" spans="2:7" ht="20.25" customHeight="1">
      <c r="B211" s="53" t="s">
        <v>345</v>
      </c>
      <c r="C211" s="105">
        <f>IF(C14="s",0.033,0)</f>
        <v>0</v>
      </c>
      <c r="D211" s="119">
        <f>C211/0.0733</f>
        <v>0</v>
      </c>
      <c r="E211" s="120">
        <f>D211*C102</f>
        <v>0</v>
      </c>
      <c r="G211" s="107"/>
    </row>
    <row r="212" spans="2:7" ht="20.25" customHeight="1">
      <c r="B212" s="117" t="s">
        <v>346</v>
      </c>
      <c r="C212" s="105">
        <f>SUM(C208:C211)</f>
        <v>0</v>
      </c>
      <c r="D212" s="136" t="s">
        <v>354</v>
      </c>
      <c r="E212" s="120">
        <f>ROUND(SUM(E208:E211),0)</f>
        <v>0</v>
      </c>
      <c r="G212" s="107"/>
    </row>
    <row r="214" spans="2:7" ht="20.25" customHeight="1">
      <c r="B214" s="105" t="s">
        <v>320</v>
      </c>
      <c r="C214" s="105" t="str">
        <f>IF($E$93&lt;$H$93,"N","S")</f>
        <v>N</v>
      </c>
      <c r="D214" s="25"/>
      <c r="E214" s="107"/>
      <c r="F214" s="107"/>
      <c r="G214" s="107"/>
    </row>
    <row r="215" spans="2:7" ht="20.25" customHeight="1">
      <c r="B215" s="105" t="s">
        <v>321</v>
      </c>
      <c r="C215" s="105" t="str">
        <f>IF($G$112&gt;$D$112,"N","S")</f>
        <v>S</v>
      </c>
      <c r="D215" s="25"/>
      <c r="E215" s="107"/>
      <c r="F215" s="107"/>
      <c r="G215" s="107"/>
    </row>
    <row r="216" spans="2:7" ht="20.25" customHeight="1">
      <c r="B216" s="105" t="s">
        <v>352</v>
      </c>
      <c r="C216" s="105" t="str">
        <f>IF(COUNTIF($C$11:$C$14,"S")=0,"S",IF($D$116&gt;$G$116,"N","S"))</f>
        <v>S</v>
      </c>
      <c r="D216" s="106">
        <v>90</v>
      </c>
      <c r="E216" s="153" t="s">
        <v>357</v>
      </c>
      <c r="F216" s="107"/>
      <c r="G216" s="107"/>
    </row>
    <row r="217" spans="2:7" ht="20.25" customHeight="1">
      <c r="B217" s="117" t="s">
        <v>346</v>
      </c>
      <c r="C217" s="105">
        <f>C212</f>
        <v>0</v>
      </c>
      <c r="D217" s="106">
        <v>91</v>
      </c>
      <c r="E217" s="153" t="s">
        <v>358</v>
      </c>
      <c r="F217" s="107"/>
      <c r="G217" s="107"/>
    </row>
    <row r="218" spans="4:5" ht="20.25" customHeight="1">
      <c r="D218" s="106">
        <v>92</v>
      </c>
      <c r="E218" s="135" t="s">
        <v>341</v>
      </c>
    </row>
    <row r="219" spans="2:5" ht="20.25" customHeight="1">
      <c r="B219" s="105" t="s">
        <v>322</v>
      </c>
      <c r="C219" s="108">
        <f>SUM(E47:E73)</f>
        <v>0</v>
      </c>
      <c r="D219" s="106">
        <v>93</v>
      </c>
      <c r="E219" s="135" t="s">
        <v>356</v>
      </c>
    </row>
    <row r="220" spans="2:4" ht="20.25" customHeight="1">
      <c r="B220" s="105" t="s">
        <v>323</v>
      </c>
      <c r="C220" s="108">
        <f>SUM(C37)</f>
        <v>0</v>
      </c>
      <c r="D220" s="106">
        <v>94</v>
      </c>
    </row>
    <row r="221" spans="2:4" ht="20.25" customHeight="1">
      <c r="B221" s="105" t="s">
        <v>324</v>
      </c>
      <c r="C221" s="108">
        <f>SUM(C38)</f>
        <v>0</v>
      </c>
      <c r="D221" s="106">
        <v>95</v>
      </c>
    </row>
    <row r="222" spans="2:4" ht="20.25" customHeight="1">
      <c r="B222" s="105" t="s">
        <v>325</v>
      </c>
      <c r="C222" s="108" t="s">
        <v>326</v>
      </c>
      <c r="D222" s="106">
        <v>96</v>
      </c>
    </row>
    <row r="223" spans="2:4" ht="20.25" customHeight="1">
      <c r="B223" s="105" t="s">
        <v>327</v>
      </c>
      <c r="C223" s="108" t="s">
        <v>326</v>
      </c>
      <c r="D223" s="106">
        <v>97</v>
      </c>
    </row>
    <row r="224" spans="2:4" ht="20.25" customHeight="1">
      <c r="B224" s="105" t="s">
        <v>328</v>
      </c>
      <c r="C224" s="108">
        <f>SUM(E74)</f>
        <v>0</v>
      </c>
      <c r="D224" s="106">
        <v>98</v>
      </c>
    </row>
    <row r="225" ht="20.25" customHeight="1">
      <c r="D225" s="106">
        <v>99</v>
      </c>
    </row>
    <row r="226" ht="20.25" customHeight="1">
      <c r="D226" s="106">
        <v>100</v>
      </c>
    </row>
    <row r="227" ht="20.25" customHeight="1">
      <c r="D227" s="106">
        <v>101</v>
      </c>
    </row>
    <row r="228" ht="20.25" customHeight="1">
      <c r="D228" s="106">
        <v>102</v>
      </c>
    </row>
    <row r="229" ht="20.25" customHeight="1">
      <c r="D229" s="106">
        <v>103</v>
      </c>
    </row>
    <row r="230" ht="20.25" customHeight="1">
      <c r="D230" s="106">
        <v>104</v>
      </c>
    </row>
    <row r="231" ht="20.25" customHeight="1">
      <c r="D231" s="106">
        <v>105</v>
      </c>
    </row>
    <row r="232" ht="20.25" customHeight="1">
      <c r="D232" s="106">
        <v>106</v>
      </c>
    </row>
    <row r="233" ht="20.25" customHeight="1">
      <c r="D233" s="106">
        <v>107</v>
      </c>
    </row>
    <row r="234" ht="20.25" customHeight="1">
      <c r="D234" s="106">
        <v>108</v>
      </c>
    </row>
    <row r="235" ht="20.25" customHeight="1">
      <c r="D235" s="106">
        <v>109</v>
      </c>
    </row>
    <row r="236" ht="20.25" customHeight="1">
      <c r="D236" s="106">
        <v>110</v>
      </c>
    </row>
    <row r="237" ht="20.25" customHeight="1">
      <c r="D237" s="106">
        <v>111</v>
      </c>
    </row>
    <row r="238" ht="20.25" customHeight="1">
      <c r="D238" s="106">
        <v>112</v>
      </c>
    </row>
    <row r="239" ht="20.25" customHeight="1">
      <c r="D239" s="106">
        <v>113</v>
      </c>
    </row>
    <row r="240" ht="20.25" customHeight="1">
      <c r="D240" s="106">
        <v>114</v>
      </c>
    </row>
    <row r="241" ht="20.25" customHeight="1">
      <c r="D241" s="106">
        <v>115</v>
      </c>
    </row>
    <row r="242" ht="20.25" customHeight="1">
      <c r="D242" s="106">
        <v>116</v>
      </c>
    </row>
    <row r="243" ht="20.25" customHeight="1">
      <c r="D243" s="106">
        <v>117</v>
      </c>
    </row>
    <row r="244" ht="20.25" customHeight="1">
      <c r="D244" s="106">
        <v>118</v>
      </c>
    </row>
    <row r="245" ht="20.25" customHeight="1">
      <c r="D245" s="106">
        <v>119</v>
      </c>
    </row>
    <row r="246" ht="20.25" customHeight="1">
      <c r="D246" s="106">
        <v>120</v>
      </c>
    </row>
    <row r="247" ht="20.25" customHeight="1">
      <c r="D247" s="106">
        <v>121</v>
      </c>
    </row>
    <row r="248" ht="20.25" customHeight="1">
      <c r="D248" s="106">
        <v>122</v>
      </c>
    </row>
    <row r="249" ht="20.25" customHeight="1">
      <c r="D249" s="106">
        <v>123</v>
      </c>
    </row>
    <row r="250" ht="20.25" customHeight="1">
      <c r="D250" s="106">
        <v>124</v>
      </c>
    </row>
    <row r="251" ht="20.25" customHeight="1">
      <c r="D251" s="106">
        <v>125</v>
      </c>
    </row>
    <row r="252" ht="20.25" customHeight="1">
      <c r="D252" s="106">
        <v>126</v>
      </c>
    </row>
    <row r="253" ht="20.25" customHeight="1">
      <c r="D253" s="106">
        <v>127</v>
      </c>
    </row>
    <row r="254" ht="20.25" customHeight="1">
      <c r="D254" s="106">
        <v>128</v>
      </c>
    </row>
    <row r="255" ht="20.25" customHeight="1">
      <c r="D255" s="106">
        <v>129</v>
      </c>
    </row>
    <row r="256" ht="20.25" customHeight="1">
      <c r="D256" s="106">
        <v>130</v>
      </c>
    </row>
    <row r="257" ht="20.25" customHeight="1">
      <c r="D257" s="106">
        <v>131</v>
      </c>
    </row>
    <row r="258" ht="20.25" customHeight="1">
      <c r="D258" s="106">
        <v>132</v>
      </c>
    </row>
    <row r="259" ht="20.25" customHeight="1">
      <c r="D259" s="106">
        <v>133</v>
      </c>
    </row>
    <row r="260" ht="20.25" customHeight="1">
      <c r="D260" s="106">
        <v>134</v>
      </c>
    </row>
    <row r="261" ht="20.25" customHeight="1">
      <c r="D261" s="106">
        <v>135</v>
      </c>
    </row>
    <row r="262" ht="20.25" customHeight="1">
      <c r="D262" s="106">
        <v>136</v>
      </c>
    </row>
    <row r="263" ht="20.25" customHeight="1">
      <c r="D263" s="106">
        <v>137</v>
      </c>
    </row>
    <row r="264" ht="20.25" customHeight="1">
      <c r="D264" s="106">
        <v>138</v>
      </c>
    </row>
    <row r="265" ht="20.25" customHeight="1">
      <c r="D265" s="106">
        <v>139</v>
      </c>
    </row>
    <row r="266" ht="20.25" customHeight="1">
      <c r="D266" s="106">
        <v>140</v>
      </c>
    </row>
    <row r="267" ht="20.25" customHeight="1">
      <c r="D267" s="106">
        <v>141</v>
      </c>
    </row>
    <row r="268" ht="20.25" customHeight="1">
      <c r="D268" s="106">
        <v>142</v>
      </c>
    </row>
    <row r="269" ht="20.25" customHeight="1">
      <c r="D269" s="106">
        <v>143</v>
      </c>
    </row>
    <row r="270" ht="20.25" customHeight="1">
      <c r="D270" s="106">
        <v>144</v>
      </c>
    </row>
    <row r="271" ht="20.25" customHeight="1">
      <c r="D271" s="106">
        <v>145</v>
      </c>
    </row>
    <row r="272" ht="20.25" customHeight="1">
      <c r="D272" s="106">
        <v>146</v>
      </c>
    </row>
    <row r="273" ht="20.25" customHeight="1">
      <c r="D273" s="106">
        <v>147</v>
      </c>
    </row>
    <row r="274" ht="20.25" customHeight="1">
      <c r="D274" s="106">
        <v>148</v>
      </c>
    </row>
    <row r="275" ht="20.25" customHeight="1">
      <c r="D275" s="106">
        <v>149</v>
      </c>
    </row>
    <row r="276" ht="20.25" customHeight="1">
      <c r="D276" s="106">
        <v>150</v>
      </c>
    </row>
    <row r="277" ht="20.25" customHeight="1">
      <c r="D277" s="106">
        <v>151</v>
      </c>
    </row>
    <row r="278" ht="20.25" customHeight="1">
      <c r="D278" s="106">
        <v>152</v>
      </c>
    </row>
    <row r="279" ht="20.25" customHeight="1">
      <c r="D279" s="106">
        <v>153</v>
      </c>
    </row>
    <row r="280" ht="20.25" customHeight="1">
      <c r="D280" s="106">
        <v>154</v>
      </c>
    </row>
    <row r="281" ht="20.25" customHeight="1">
      <c r="D281" s="106">
        <v>155</v>
      </c>
    </row>
    <row r="282" ht="20.25" customHeight="1">
      <c r="D282" s="106">
        <v>156</v>
      </c>
    </row>
    <row r="283" ht="20.25" customHeight="1">
      <c r="D283" s="106">
        <v>157</v>
      </c>
    </row>
    <row r="284" ht="20.25" customHeight="1">
      <c r="D284" s="106">
        <v>158</v>
      </c>
    </row>
    <row r="285" ht="20.25" customHeight="1">
      <c r="D285" s="106">
        <v>159</v>
      </c>
    </row>
    <row r="286" ht="20.25" customHeight="1">
      <c r="D286" s="106">
        <v>160</v>
      </c>
    </row>
    <row r="287" ht="20.25" customHeight="1">
      <c r="D287" s="106">
        <v>161</v>
      </c>
    </row>
    <row r="288" ht="20.25" customHeight="1">
      <c r="D288" s="106">
        <v>162</v>
      </c>
    </row>
    <row r="289" ht="20.25" customHeight="1">
      <c r="D289" s="106">
        <v>163</v>
      </c>
    </row>
    <row r="290" ht="20.25" customHeight="1">
      <c r="D290" s="106">
        <v>164</v>
      </c>
    </row>
    <row r="291" ht="20.25" customHeight="1">
      <c r="D291" s="106">
        <v>165</v>
      </c>
    </row>
    <row r="292" ht="20.25" customHeight="1">
      <c r="D292" s="106">
        <v>166</v>
      </c>
    </row>
    <row r="293" ht="20.25" customHeight="1">
      <c r="D293" s="106">
        <v>167</v>
      </c>
    </row>
    <row r="294" ht="20.25" customHeight="1">
      <c r="D294" s="106">
        <v>168</v>
      </c>
    </row>
    <row r="295" ht="20.25" customHeight="1">
      <c r="D295" s="106">
        <v>169</v>
      </c>
    </row>
    <row r="296" ht="20.25" customHeight="1">
      <c r="D296" s="106">
        <v>170</v>
      </c>
    </row>
    <row r="297" ht="20.25" customHeight="1">
      <c r="D297" s="106">
        <v>171</v>
      </c>
    </row>
    <row r="298" ht="20.25" customHeight="1">
      <c r="D298" s="106">
        <v>172</v>
      </c>
    </row>
    <row r="299" ht="20.25" customHeight="1">
      <c r="D299" s="106">
        <v>173</v>
      </c>
    </row>
    <row r="300" ht="20.25" customHeight="1">
      <c r="D300" s="106">
        <v>174</v>
      </c>
    </row>
    <row r="301" ht="20.25" customHeight="1">
      <c r="D301" s="106">
        <v>175</v>
      </c>
    </row>
    <row r="302" ht="20.25" customHeight="1">
      <c r="D302" s="106">
        <v>176</v>
      </c>
    </row>
    <row r="303" ht="20.25" customHeight="1">
      <c r="D303" s="106">
        <v>177</v>
      </c>
    </row>
    <row r="304" ht="20.25" customHeight="1">
      <c r="D304" s="106">
        <v>178</v>
      </c>
    </row>
    <row r="305" ht="20.25" customHeight="1">
      <c r="D305" s="106">
        <v>179</v>
      </c>
    </row>
    <row r="306" ht="20.25" customHeight="1">
      <c r="D306" s="106">
        <v>180</v>
      </c>
    </row>
    <row r="307" ht="20.25" customHeight="1">
      <c r="D307" s="106">
        <v>181</v>
      </c>
    </row>
    <row r="308" ht="20.25" customHeight="1">
      <c r="D308" s="106">
        <v>182</v>
      </c>
    </row>
    <row r="309" ht="20.25" customHeight="1">
      <c r="D309" s="106">
        <v>183</v>
      </c>
    </row>
    <row r="310" ht="20.25" customHeight="1">
      <c r="D310" s="106">
        <v>184</v>
      </c>
    </row>
    <row r="311" ht="20.25" customHeight="1">
      <c r="D311" s="106">
        <v>185</v>
      </c>
    </row>
    <row r="312" ht="20.25" customHeight="1">
      <c r="D312" s="106">
        <v>186</v>
      </c>
    </row>
    <row r="313" ht="20.25" customHeight="1">
      <c r="D313" s="106">
        <v>187</v>
      </c>
    </row>
    <row r="314" ht="20.25" customHeight="1">
      <c r="D314" s="106">
        <v>188</v>
      </c>
    </row>
    <row r="315" ht="20.25" customHeight="1">
      <c r="D315" s="106">
        <v>189</v>
      </c>
    </row>
    <row r="316" ht="20.25" customHeight="1">
      <c r="D316" s="106">
        <v>190</v>
      </c>
    </row>
    <row r="317" ht="20.25" customHeight="1">
      <c r="D317" s="106">
        <v>191</v>
      </c>
    </row>
    <row r="318" ht="20.25" customHeight="1">
      <c r="D318" s="106">
        <v>192</v>
      </c>
    </row>
    <row r="319" ht="20.25" customHeight="1">
      <c r="D319" s="106">
        <v>193</v>
      </c>
    </row>
    <row r="320" ht="20.25" customHeight="1">
      <c r="D320" s="106">
        <v>194</v>
      </c>
    </row>
    <row r="321" ht="20.25" customHeight="1">
      <c r="D321" s="106">
        <v>195</v>
      </c>
    </row>
    <row r="322" ht="20.25" customHeight="1">
      <c r="D322" s="106">
        <v>196</v>
      </c>
    </row>
    <row r="323" ht="20.25" customHeight="1">
      <c r="D323" s="106">
        <v>197</v>
      </c>
    </row>
    <row r="324" ht="20.25" customHeight="1">
      <c r="D324" s="106">
        <v>198</v>
      </c>
    </row>
    <row r="325" ht="20.25" customHeight="1">
      <c r="D325" s="106">
        <v>199</v>
      </c>
    </row>
    <row r="326" ht="20.25" customHeight="1">
      <c r="D326" s="106">
        <v>200</v>
      </c>
    </row>
    <row r="327" ht="20.25" customHeight="1">
      <c r="D327" s="106">
        <v>201</v>
      </c>
    </row>
    <row r="328" ht="20.25" customHeight="1">
      <c r="D328" s="106">
        <v>202</v>
      </c>
    </row>
    <row r="329" ht="20.25" customHeight="1">
      <c r="D329" s="106">
        <v>203</v>
      </c>
    </row>
    <row r="330" ht="20.25" customHeight="1">
      <c r="D330" s="106">
        <v>204</v>
      </c>
    </row>
    <row r="331" ht="20.25" customHeight="1">
      <c r="D331" s="106">
        <v>205</v>
      </c>
    </row>
    <row r="332" ht="20.25" customHeight="1">
      <c r="D332" s="106">
        <v>206</v>
      </c>
    </row>
    <row r="333" ht="20.25" customHeight="1">
      <c r="D333" s="106">
        <v>207</v>
      </c>
    </row>
    <row r="334" ht="20.25" customHeight="1">
      <c r="D334" s="106">
        <v>208</v>
      </c>
    </row>
    <row r="335" ht="20.25" customHeight="1">
      <c r="D335" s="106">
        <v>209</v>
      </c>
    </row>
    <row r="336" ht="20.25" customHeight="1">
      <c r="D336" s="106">
        <v>210</v>
      </c>
    </row>
    <row r="337" ht="20.25" customHeight="1">
      <c r="D337" s="106">
        <v>211</v>
      </c>
    </row>
    <row r="338" ht="20.25" customHeight="1">
      <c r="D338" s="106">
        <v>212</v>
      </c>
    </row>
    <row r="339" ht="20.25" customHeight="1">
      <c r="D339" s="106">
        <v>213</v>
      </c>
    </row>
    <row r="340" ht="20.25" customHeight="1">
      <c r="D340" s="106">
        <v>214</v>
      </c>
    </row>
    <row r="341" ht="20.25" customHeight="1">
      <c r="D341" s="106">
        <v>215</v>
      </c>
    </row>
    <row r="342" ht="20.25" customHeight="1">
      <c r="D342" s="106">
        <v>216</v>
      </c>
    </row>
    <row r="343" ht="20.25" customHeight="1">
      <c r="D343" s="106">
        <v>217</v>
      </c>
    </row>
    <row r="344" ht="20.25" customHeight="1">
      <c r="D344" s="106">
        <v>218</v>
      </c>
    </row>
    <row r="345" ht="20.25" customHeight="1">
      <c r="D345" s="106">
        <v>219</v>
      </c>
    </row>
    <row r="346" ht="20.25" customHeight="1">
      <c r="D346" s="106">
        <v>220</v>
      </c>
    </row>
    <row r="347" ht="20.25" customHeight="1">
      <c r="D347" s="106">
        <v>221</v>
      </c>
    </row>
    <row r="348" ht="20.25" customHeight="1">
      <c r="D348" s="106">
        <v>222</v>
      </c>
    </row>
    <row r="349" ht="20.25" customHeight="1">
      <c r="D349" s="106">
        <v>223</v>
      </c>
    </row>
    <row r="350" ht="20.25" customHeight="1">
      <c r="D350" s="106">
        <v>224</v>
      </c>
    </row>
    <row r="351" ht="20.25" customHeight="1">
      <c r="D351" s="106">
        <v>225</v>
      </c>
    </row>
    <row r="352" ht="20.25" customHeight="1">
      <c r="D352" s="106">
        <v>226</v>
      </c>
    </row>
    <row r="353" ht="20.25" customHeight="1">
      <c r="D353" s="106">
        <v>227</v>
      </c>
    </row>
    <row r="354" ht="20.25" customHeight="1">
      <c r="D354" s="106">
        <v>228</v>
      </c>
    </row>
    <row r="355" ht="20.25" customHeight="1">
      <c r="D355" s="106">
        <v>229</v>
      </c>
    </row>
    <row r="356" ht="20.25" customHeight="1">
      <c r="D356" s="106">
        <v>230</v>
      </c>
    </row>
    <row r="357" ht="20.25" customHeight="1">
      <c r="D357" s="106">
        <v>231</v>
      </c>
    </row>
    <row r="358" ht="20.25" customHeight="1">
      <c r="D358" s="106">
        <v>232</v>
      </c>
    </row>
    <row r="359" ht="20.25" customHeight="1">
      <c r="D359" s="106">
        <v>233</v>
      </c>
    </row>
    <row r="360" ht="20.25" customHeight="1">
      <c r="D360" s="106">
        <v>234</v>
      </c>
    </row>
    <row r="361" ht="20.25" customHeight="1">
      <c r="D361" s="106">
        <v>235</v>
      </c>
    </row>
    <row r="362" ht="20.25" customHeight="1">
      <c r="D362" s="106">
        <v>236</v>
      </c>
    </row>
    <row r="363" ht="20.25" customHeight="1">
      <c r="D363" s="106">
        <v>237</v>
      </c>
    </row>
    <row r="364" ht="20.25" customHeight="1">
      <c r="D364" s="106">
        <v>238</v>
      </c>
    </row>
    <row r="365" ht="20.25" customHeight="1">
      <c r="D365" s="106">
        <v>239</v>
      </c>
    </row>
    <row r="366" ht="20.25" customHeight="1">
      <c r="D366" s="106">
        <v>240</v>
      </c>
    </row>
    <row r="367" ht="20.25" customHeight="1">
      <c r="D367" s="106">
        <v>241</v>
      </c>
    </row>
    <row r="368" ht="20.25" customHeight="1">
      <c r="D368" s="106">
        <v>242</v>
      </c>
    </row>
    <row r="369" ht="20.25" customHeight="1">
      <c r="D369" s="106">
        <v>243</v>
      </c>
    </row>
    <row r="370" ht="20.25" customHeight="1">
      <c r="D370" s="106">
        <v>244</v>
      </c>
    </row>
    <row r="371" ht="20.25" customHeight="1">
      <c r="D371" s="106">
        <v>245</v>
      </c>
    </row>
    <row r="372" ht="20.25" customHeight="1">
      <c r="D372" s="106">
        <v>246</v>
      </c>
    </row>
    <row r="373" ht="20.25" customHeight="1">
      <c r="D373" s="106">
        <v>247</v>
      </c>
    </row>
    <row r="374" ht="20.25" customHeight="1">
      <c r="D374" s="106">
        <v>248</v>
      </c>
    </row>
    <row r="375" ht="20.25" customHeight="1">
      <c r="D375" s="106">
        <v>249</v>
      </c>
    </row>
    <row r="376" ht="20.25" customHeight="1">
      <c r="D376" s="106">
        <v>250</v>
      </c>
    </row>
    <row r="377" ht="20.25" customHeight="1">
      <c r="D377" s="106">
        <v>251</v>
      </c>
    </row>
    <row r="378" ht="20.25" customHeight="1">
      <c r="D378" s="106">
        <v>252</v>
      </c>
    </row>
    <row r="379" ht="20.25" customHeight="1">
      <c r="D379" s="106">
        <v>253</v>
      </c>
    </row>
    <row r="380" ht="20.25" customHeight="1">
      <c r="D380" s="106">
        <v>254</v>
      </c>
    </row>
    <row r="381" ht="20.25" customHeight="1">
      <c r="D381" s="106">
        <v>255</v>
      </c>
    </row>
    <row r="382" ht="20.25" customHeight="1">
      <c r="D382" s="106">
        <v>256</v>
      </c>
    </row>
    <row r="383" ht="20.25" customHeight="1">
      <c r="D383" s="106">
        <v>257</v>
      </c>
    </row>
    <row r="384" ht="20.25" customHeight="1">
      <c r="D384" s="106">
        <v>258</v>
      </c>
    </row>
    <row r="385" ht="20.25" customHeight="1">
      <c r="D385" s="106">
        <v>259</v>
      </c>
    </row>
    <row r="386" ht="20.25" customHeight="1">
      <c r="D386" s="106">
        <v>260</v>
      </c>
    </row>
    <row r="387" ht="20.25" customHeight="1">
      <c r="D387" s="106">
        <v>261</v>
      </c>
    </row>
    <row r="388" ht="20.25" customHeight="1">
      <c r="D388" s="106">
        <v>262</v>
      </c>
    </row>
    <row r="389" ht="20.25" customHeight="1">
      <c r="D389" s="106">
        <v>263</v>
      </c>
    </row>
    <row r="390" ht="20.25" customHeight="1">
      <c r="D390" s="106">
        <v>264</v>
      </c>
    </row>
    <row r="391" ht="20.25" customHeight="1">
      <c r="D391" s="106">
        <v>265</v>
      </c>
    </row>
    <row r="392" ht="20.25" customHeight="1">
      <c r="D392" s="106">
        <v>266</v>
      </c>
    </row>
    <row r="393" ht="20.25" customHeight="1">
      <c r="D393" s="106">
        <v>267</v>
      </c>
    </row>
    <row r="394" ht="20.25" customHeight="1">
      <c r="D394" s="106">
        <v>268</v>
      </c>
    </row>
    <row r="395" ht="20.25" customHeight="1">
      <c r="D395" s="106">
        <v>269</v>
      </c>
    </row>
    <row r="396" ht="20.25" customHeight="1">
      <c r="D396" s="106">
        <v>270</v>
      </c>
    </row>
    <row r="397" ht="20.25" customHeight="1">
      <c r="D397" s="106">
        <v>271</v>
      </c>
    </row>
    <row r="398" ht="20.25" customHeight="1">
      <c r="D398" s="106">
        <v>272</v>
      </c>
    </row>
    <row r="399" ht="20.25" customHeight="1">
      <c r="D399" s="106">
        <v>273</v>
      </c>
    </row>
    <row r="400" ht="20.25" customHeight="1">
      <c r="D400" s="106">
        <v>274</v>
      </c>
    </row>
    <row r="401" ht="20.25" customHeight="1">
      <c r="D401" s="106">
        <v>275</v>
      </c>
    </row>
    <row r="402" ht="20.25" customHeight="1">
      <c r="D402" s="106">
        <v>276</v>
      </c>
    </row>
    <row r="403" ht="20.25" customHeight="1">
      <c r="D403" s="106">
        <v>277</v>
      </c>
    </row>
    <row r="404" ht="20.25" customHeight="1">
      <c r="D404" s="106">
        <v>278</v>
      </c>
    </row>
    <row r="405" ht="20.25" customHeight="1">
      <c r="D405" s="106">
        <v>279</v>
      </c>
    </row>
    <row r="406" ht="20.25" customHeight="1">
      <c r="D406" s="106">
        <v>280</v>
      </c>
    </row>
    <row r="407" ht="20.25" customHeight="1">
      <c r="D407" s="106">
        <v>281</v>
      </c>
    </row>
    <row r="408" ht="20.25" customHeight="1">
      <c r="D408" s="106">
        <v>282</v>
      </c>
    </row>
    <row r="409" ht="20.25" customHeight="1">
      <c r="D409" s="106">
        <v>283</v>
      </c>
    </row>
    <row r="410" ht="20.25" customHeight="1">
      <c r="D410" s="106">
        <v>284</v>
      </c>
    </row>
    <row r="411" ht="20.25" customHeight="1">
      <c r="D411" s="106">
        <v>285</v>
      </c>
    </row>
    <row r="412" ht="20.25" customHeight="1">
      <c r="D412" s="106">
        <v>286</v>
      </c>
    </row>
    <row r="413" ht="20.25" customHeight="1">
      <c r="D413" s="106">
        <v>287</v>
      </c>
    </row>
    <row r="414" ht="20.25" customHeight="1">
      <c r="D414" s="106">
        <v>288</v>
      </c>
    </row>
    <row r="415" ht="20.25" customHeight="1">
      <c r="D415" s="106">
        <v>289</v>
      </c>
    </row>
    <row r="416" ht="20.25" customHeight="1">
      <c r="D416" s="106">
        <v>290</v>
      </c>
    </row>
    <row r="417" ht="20.25" customHeight="1">
      <c r="D417" s="106">
        <v>291</v>
      </c>
    </row>
    <row r="418" ht="20.25" customHeight="1">
      <c r="D418" s="106">
        <v>292</v>
      </c>
    </row>
    <row r="419" ht="20.25" customHeight="1">
      <c r="D419" s="106">
        <v>293</v>
      </c>
    </row>
    <row r="420" ht="20.25" customHeight="1">
      <c r="D420" s="106">
        <v>294</v>
      </c>
    </row>
    <row r="421" ht="20.25" customHeight="1">
      <c r="D421" s="106">
        <v>295</v>
      </c>
    </row>
    <row r="422" ht="20.25" customHeight="1">
      <c r="D422" s="106">
        <v>296</v>
      </c>
    </row>
    <row r="423" ht="20.25" customHeight="1">
      <c r="D423" s="106">
        <v>297</v>
      </c>
    </row>
    <row r="424" ht="20.25" customHeight="1">
      <c r="D424" s="106">
        <v>298</v>
      </c>
    </row>
    <row r="425" ht="20.25" customHeight="1">
      <c r="D425" s="106">
        <v>299</v>
      </c>
    </row>
    <row r="426" ht="20.25" customHeight="1">
      <c r="D426" s="106">
        <v>300</v>
      </c>
    </row>
    <row r="427" ht="20.25" customHeight="1">
      <c r="D427" s="106">
        <v>301</v>
      </c>
    </row>
    <row r="428" ht="20.25" customHeight="1">
      <c r="D428" s="106">
        <v>302</v>
      </c>
    </row>
    <row r="429" ht="20.25" customHeight="1">
      <c r="D429" s="106">
        <v>303</v>
      </c>
    </row>
    <row r="430" ht="20.25" customHeight="1">
      <c r="D430" s="106">
        <v>304</v>
      </c>
    </row>
    <row r="431" ht="20.25" customHeight="1">
      <c r="D431" s="106">
        <v>305</v>
      </c>
    </row>
    <row r="432" ht="20.25" customHeight="1">
      <c r="D432" s="106">
        <v>306</v>
      </c>
    </row>
    <row r="433" ht="20.25" customHeight="1">
      <c r="D433" s="106">
        <v>307</v>
      </c>
    </row>
    <row r="434" ht="20.25" customHeight="1">
      <c r="D434" s="106">
        <v>308</v>
      </c>
    </row>
    <row r="435" ht="20.25" customHeight="1">
      <c r="D435" s="106">
        <v>309</v>
      </c>
    </row>
    <row r="436" ht="20.25" customHeight="1">
      <c r="D436" s="106">
        <v>310</v>
      </c>
    </row>
    <row r="437" ht="20.25" customHeight="1">
      <c r="D437" s="106">
        <v>311</v>
      </c>
    </row>
    <row r="438" ht="20.25" customHeight="1">
      <c r="D438" s="106">
        <v>312</v>
      </c>
    </row>
    <row r="439" ht="20.25" customHeight="1">
      <c r="D439" s="106">
        <v>313</v>
      </c>
    </row>
    <row r="440" ht="20.25" customHeight="1">
      <c r="D440" s="106">
        <v>314</v>
      </c>
    </row>
    <row r="441" ht="20.25" customHeight="1">
      <c r="D441" s="106">
        <v>315</v>
      </c>
    </row>
    <row r="442" ht="20.25" customHeight="1">
      <c r="D442" s="106">
        <v>316</v>
      </c>
    </row>
    <row r="443" ht="20.25" customHeight="1">
      <c r="D443" s="106">
        <v>317</v>
      </c>
    </row>
    <row r="444" ht="20.25" customHeight="1">
      <c r="D444" s="106">
        <v>318</v>
      </c>
    </row>
    <row r="445" ht="20.25" customHeight="1">
      <c r="D445" s="106">
        <v>319</v>
      </c>
    </row>
    <row r="446" ht="20.25" customHeight="1">
      <c r="D446" s="106">
        <v>320</v>
      </c>
    </row>
    <row r="447" ht="20.25" customHeight="1">
      <c r="D447" s="106">
        <v>321</v>
      </c>
    </row>
    <row r="448" ht="20.25" customHeight="1">
      <c r="D448" s="106">
        <v>322</v>
      </c>
    </row>
    <row r="449" ht="20.25" customHeight="1">
      <c r="D449" s="106">
        <v>323</v>
      </c>
    </row>
    <row r="450" ht="20.25" customHeight="1">
      <c r="D450" s="106">
        <v>324</v>
      </c>
    </row>
    <row r="451" ht="20.25" customHeight="1">
      <c r="D451" s="106">
        <v>325</v>
      </c>
    </row>
    <row r="452" ht="20.25" customHeight="1">
      <c r="D452" s="106">
        <v>326</v>
      </c>
    </row>
    <row r="453" ht="20.25" customHeight="1">
      <c r="D453" s="106">
        <v>327</v>
      </c>
    </row>
    <row r="454" ht="20.25" customHeight="1">
      <c r="D454" s="106">
        <v>328</v>
      </c>
    </row>
    <row r="455" ht="20.25" customHeight="1">
      <c r="D455" s="106">
        <v>329</v>
      </c>
    </row>
    <row r="456" ht="20.25" customHeight="1">
      <c r="D456" s="106">
        <v>330</v>
      </c>
    </row>
    <row r="457" ht="20.25" customHeight="1">
      <c r="D457" s="106">
        <v>331</v>
      </c>
    </row>
    <row r="458" ht="20.25" customHeight="1">
      <c r="D458" s="106">
        <v>332</v>
      </c>
    </row>
    <row r="459" ht="20.25" customHeight="1">
      <c r="D459" s="106">
        <v>333</v>
      </c>
    </row>
    <row r="460" ht="20.25" customHeight="1">
      <c r="D460" s="106">
        <v>334</v>
      </c>
    </row>
    <row r="461" ht="20.25" customHeight="1">
      <c r="D461" s="106">
        <v>335</v>
      </c>
    </row>
    <row r="462" ht="20.25" customHeight="1">
      <c r="D462" s="106">
        <v>336</v>
      </c>
    </row>
    <row r="463" ht="20.25" customHeight="1">
      <c r="D463" s="106">
        <v>337</v>
      </c>
    </row>
    <row r="464" ht="20.25" customHeight="1">
      <c r="D464" s="106">
        <v>338</v>
      </c>
    </row>
    <row r="465" ht="20.25" customHeight="1">
      <c r="D465" s="106">
        <v>339</v>
      </c>
    </row>
    <row r="466" ht="20.25" customHeight="1">
      <c r="D466" s="106">
        <v>340</v>
      </c>
    </row>
    <row r="467" ht="20.25" customHeight="1">
      <c r="D467" s="106">
        <v>341</v>
      </c>
    </row>
    <row r="468" ht="20.25" customHeight="1">
      <c r="D468" s="106">
        <v>342</v>
      </c>
    </row>
    <row r="469" ht="20.25" customHeight="1">
      <c r="D469" s="106">
        <v>343</v>
      </c>
    </row>
    <row r="470" ht="20.25" customHeight="1">
      <c r="D470" s="106">
        <v>344</v>
      </c>
    </row>
    <row r="471" ht="20.25" customHeight="1">
      <c r="D471" s="106">
        <v>345</v>
      </c>
    </row>
    <row r="472" ht="20.25" customHeight="1">
      <c r="D472" s="106">
        <v>346</v>
      </c>
    </row>
    <row r="473" ht="20.25" customHeight="1">
      <c r="D473" s="106">
        <v>347</v>
      </c>
    </row>
    <row r="474" ht="20.25" customHeight="1">
      <c r="D474" s="106">
        <v>348</v>
      </c>
    </row>
    <row r="475" ht="20.25" customHeight="1">
      <c r="D475" s="106">
        <v>349</v>
      </c>
    </row>
    <row r="476" ht="20.25" customHeight="1">
      <c r="D476" s="106">
        <v>350</v>
      </c>
    </row>
    <row r="477" ht="20.25" customHeight="1">
      <c r="D477" s="106">
        <v>351</v>
      </c>
    </row>
    <row r="478" ht="20.25" customHeight="1">
      <c r="D478" s="106">
        <v>352</v>
      </c>
    </row>
    <row r="479" ht="20.25" customHeight="1">
      <c r="D479" s="106">
        <v>353</v>
      </c>
    </row>
    <row r="480" ht="20.25" customHeight="1">
      <c r="D480" s="106">
        <v>354</v>
      </c>
    </row>
    <row r="481" ht="20.25" customHeight="1">
      <c r="D481" s="106">
        <v>355</v>
      </c>
    </row>
    <row r="482" ht="20.25" customHeight="1">
      <c r="D482" s="106">
        <v>356</v>
      </c>
    </row>
    <row r="483" ht="20.25" customHeight="1">
      <c r="D483" s="106">
        <v>357</v>
      </c>
    </row>
    <row r="484" ht="20.25" customHeight="1">
      <c r="D484" s="106">
        <v>358</v>
      </c>
    </row>
    <row r="485" ht="20.25" customHeight="1">
      <c r="D485" s="106">
        <v>359</v>
      </c>
    </row>
    <row r="486" ht="20.25" customHeight="1">
      <c r="D486" s="106">
        <v>360</v>
      </c>
    </row>
    <row r="487" ht="20.25" customHeight="1">
      <c r="D487" s="106">
        <v>361</v>
      </c>
    </row>
    <row r="488" ht="20.25" customHeight="1">
      <c r="D488" s="106">
        <v>362</v>
      </c>
    </row>
    <row r="489" ht="20.25" customHeight="1">
      <c r="D489" s="106">
        <v>363</v>
      </c>
    </row>
    <row r="490" ht="20.25" customHeight="1">
      <c r="D490" s="106">
        <v>364</v>
      </c>
    </row>
    <row r="491" ht="20.25" customHeight="1">
      <c r="D491" s="106">
        <v>365</v>
      </c>
    </row>
  </sheetData>
  <sheetProtection password="CEAE" sheet="1" objects="1" scenarios="1"/>
  <mergeCells count="19">
    <mergeCell ref="B2:C6"/>
    <mergeCell ref="E5:I7"/>
    <mergeCell ref="B94:H94"/>
    <mergeCell ref="B93:C93"/>
    <mergeCell ref="E14:H14"/>
    <mergeCell ref="F12:I12"/>
    <mergeCell ref="F9:I9"/>
    <mergeCell ref="F8:I8"/>
    <mergeCell ref="F10:I10"/>
    <mergeCell ref="B16:E16"/>
    <mergeCell ref="A86:D86"/>
    <mergeCell ref="G87:I87"/>
    <mergeCell ref="B122:G122"/>
    <mergeCell ref="B117:G117"/>
    <mergeCell ref="B120:G121"/>
    <mergeCell ref="B90:I90"/>
    <mergeCell ref="B113:G113"/>
    <mergeCell ref="E116:F116"/>
    <mergeCell ref="E112:F112"/>
  </mergeCells>
  <conditionalFormatting sqref="E212">
    <cfRule type="cellIs" priority="1" dxfId="0" operator="greaterThan" stopIfTrue="1">
      <formula>$I$86</formula>
    </cfRule>
  </conditionalFormatting>
  <dataValidations count="8">
    <dataValidation type="decimal" operator="lessThanOrEqual" allowBlank="1" showInputMessage="1" showErrorMessage="1" promptTitle="Attenzione" prompt="Inserire esclusivamente le giornate lavorative relative al bestiame interessato dalla trasformazione" errorTitle="Trasformazione prodotti zootecni" error="Ammissibile nella cella un numero di giornate di lavoro agricolo pari al massimo al numero delle giornate lavorative correlate al carico di bestiame" sqref="C77">
      <formula1>C219</formula1>
    </dataValidation>
    <dataValidation type="decimal" operator="lessThanOrEqual" allowBlank="1" showInputMessage="1" showErrorMessage="1" errorTitle="Trasformazione prodotti silvicol" error="Ammissibile nella cella un numero di giornate di lavoro agricolo pari al massimo al numero delle giornate lavorative correlate alla superficie boschiva in base alla ripartizione colturale" sqref="C83:C85">
      <formula1>C225</formula1>
    </dataValidation>
    <dataValidation type="decimal" operator="lessThanOrEqual" allowBlank="1" showInputMessage="1" showErrorMessage="1" prompt="inserire la superficie in ettari (1 ha = 10.000 mq)" errorTitle="Attenzione" error="Superficie inserita superiore a quella del vigneto sopra indicata" sqref="C78">
      <formula1>C220</formula1>
    </dataValidation>
    <dataValidation type="decimal" operator="lessThanOrEqual" allowBlank="1" showInputMessage="1" showErrorMessage="1" prompt="inserire la superficie in ettari (1 ha = 10.000 mq)" errorTitle="Attenzione" error="Superficie inserita superiore a quella dell'oliveto sopra indicata" sqref="C79">
      <formula1>C221</formula1>
    </dataValidation>
    <dataValidation type="whole" operator="lessThanOrEqual" allowBlank="1" showInputMessage="1" showErrorMessage="1" errorTitle="N° coperti totale" error="Ammissibili al massimo 65 coperti a pasto, compensabili tra pranzo e cena,  per un massimo di 130 coperti al giorno" sqref="C99">
      <formula1>130</formula1>
    </dataValidation>
    <dataValidation allowBlank="1" showInputMessage="1" showErrorMessage="1" prompt="inserire la superficie in ettari (1 ha = 10.000 mq)" sqref="C19:C46 C81 C73:C76"/>
    <dataValidation errorStyle="warning" type="list" allowBlank="1" showInputMessage="1" showErrorMessage="1" errorTitle="N° giorni apertura" error="Richiesto n° di giorni di apertura inferiore a 90 o superiore a 365, siete sicuri di voler confermare?" sqref="D104:D108 D97:D101">
      <formula1>$D$216:$D$491</formula1>
    </dataValidation>
    <dataValidation allowBlank="1" showInputMessage="1" showErrorMessage="1" promptTitle="Attenzione" prompt="inserire esclusivamente le giornate lavorative relative alle superfici interessate dalla trasformazione" sqref="C80 C82"/>
  </dataValidations>
  <printOptions horizontalCentered="1"/>
  <pageMargins left="0.21" right="0.25" top="0.24" bottom="0.23" header="0.23" footer="0.22"/>
  <pageSetup fitToHeight="2" fitToWidth="1" horizontalDpi="600" verticalDpi="600" orientation="portrait" paperSize="9" scale="3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zoomScale="80" zoomScaleNormal="80" zoomScalePageLayoutView="0" workbookViewId="0" topLeftCell="A1">
      <pane xSplit="6" ySplit="1" topLeftCell="G4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72" sqref="J72"/>
    </sheetView>
  </sheetViews>
  <sheetFormatPr defaultColWidth="9.140625" defaultRowHeight="12.75"/>
  <cols>
    <col min="1" max="1" width="11.8515625" style="3" customWidth="1"/>
    <col min="2" max="2" width="5.8515625" style="0" bestFit="1" customWidth="1"/>
    <col min="3" max="3" width="8.8515625" style="0" bestFit="1" customWidth="1"/>
    <col min="4" max="4" width="9.28125" style="0" customWidth="1"/>
    <col min="5" max="5" width="9.7109375" style="0" customWidth="1"/>
    <col min="6" max="6" width="9.421875" style="22" customWidth="1"/>
    <col min="7" max="7" width="12.7109375" style="23" customWidth="1"/>
    <col min="8" max="10" width="8.140625" style="0" bestFit="1" customWidth="1"/>
    <col min="11" max="11" width="7.8515625" style="0" customWidth="1"/>
    <col min="12" max="12" width="8.28125" style="0" customWidth="1"/>
    <col min="13" max="14" width="8.421875" style="0" customWidth="1"/>
    <col min="15" max="15" width="8.00390625" style="0" customWidth="1"/>
    <col min="16" max="16" width="8.28125" style="0" customWidth="1"/>
    <col min="17" max="17" width="9.00390625" style="0" customWidth="1"/>
    <col min="18" max="18" width="8.421875" style="0" customWidth="1"/>
    <col min="19" max="19" width="10.8515625" style="0" customWidth="1"/>
    <col min="20" max="20" width="8.421875" style="0" customWidth="1"/>
    <col min="21" max="21" width="8.28125" style="0" customWidth="1"/>
    <col min="22" max="22" width="9.421875" style="0" customWidth="1"/>
    <col min="23" max="23" width="9.7109375" style="0" customWidth="1"/>
  </cols>
  <sheetData>
    <row r="1" spans="1:23" s="1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4:23" ht="12.75">
      <c r="D2" s="4"/>
      <c r="E2" s="4"/>
      <c r="F2" s="5" t="str">
        <f aca="true" t="shared" si="0" ref="F2:F33">IF(W2=0,"OK","?")</f>
        <v>OK</v>
      </c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">
        <f aca="true" t="shared" si="1" ref="V2:V33">SUM(H2:U2)</f>
        <v>0</v>
      </c>
      <c r="W2" s="7">
        <f aca="true" t="shared" si="2" ref="W2:W33">D2-V2</f>
        <v>0</v>
      </c>
    </row>
    <row r="3" spans="4:23" ht="12.75">
      <c r="D3" s="4"/>
      <c r="E3" s="4"/>
      <c r="F3" s="5" t="str">
        <f t="shared" si="0"/>
        <v>OK</v>
      </c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">
        <f t="shared" si="1"/>
        <v>0</v>
      </c>
      <c r="W3" s="7">
        <f t="shared" si="2"/>
        <v>0</v>
      </c>
    </row>
    <row r="4" spans="4:23" ht="12.75">
      <c r="D4" s="4"/>
      <c r="E4" s="4"/>
      <c r="F4" s="5" t="str">
        <f t="shared" si="0"/>
        <v>OK</v>
      </c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>
        <f t="shared" si="1"/>
        <v>0</v>
      </c>
      <c r="W4" s="7">
        <f t="shared" si="2"/>
        <v>0</v>
      </c>
    </row>
    <row r="5" spans="4:23" ht="12.75">
      <c r="D5" s="4"/>
      <c r="E5" s="4"/>
      <c r="F5" s="5" t="str">
        <f t="shared" si="0"/>
        <v>OK</v>
      </c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">
        <f t="shared" si="1"/>
        <v>0</v>
      </c>
      <c r="W5" s="7">
        <f t="shared" si="2"/>
        <v>0</v>
      </c>
    </row>
    <row r="6" spans="4:23" ht="12.75">
      <c r="D6" s="4"/>
      <c r="E6" s="4"/>
      <c r="F6" s="5" t="str">
        <f t="shared" si="0"/>
        <v>OK</v>
      </c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7">
        <f t="shared" si="1"/>
        <v>0</v>
      </c>
      <c r="W6" s="7">
        <f t="shared" si="2"/>
        <v>0</v>
      </c>
    </row>
    <row r="7" spans="4:23" ht="12.75">
      <c r="D7" s="4"/>
      <c r="E7" s="4"/>
      <c r="F7" s="5" t="str">
        <f t="shared" si="0"/>
        <v>OK</v>
      </c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7">
        <f t="shared" si="1"/>
        <v>0</v>
      </c>
      <c r="W7" s="7">
        <f t="shared" si="2"/>
        <v>0</v>
      </c>
    </row>
    <row r="8" spans="4:23" ht="12.75">
      <c r="D8" s="4"/>
      <c r="E8" s="4"/>
      <c r="F8" s="5" t="str">
        <f t="shared" si="0"/>
        <v>OK</v>
      </c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7">
        <f t="shared" si="1"/>
        <v>0</v>
      </c>
      <c r="W8" s="7">
        <f t="shared" si="2"/>
        <v>0</v>
      </c>
    </row>
    <row r="9" spans="4:23" ht="12.75">
      <c r="D9" s="4"/>
      <c r="E9" s="4"/>
      <c r="F9" s="5" t="str">
        <f t="shared" si="0"/>
        <v>OK</v>
      </c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7">
        <f t="shared" si="1"/>
        <v>0</v>
      </c>
      <c r="W9" s="7">
        <f t="shared" si="2"/>
        <v>0</v>
      </c>
    </row>
    <row r="10" spans="4:23" ht="12.75">
      <c r="D10" s="4"/>
      <c r="E10" s="4"/>
      <c r="F10" s="5" t="str">
        <f t="shared" si="0"/>
        <v>OK</v>
      </c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7">
        <f t="shared" si="1"/>
        <v>0</v>
      </c>
      <c r="W10" s="7">
        <f t="shared" si="2"/>
        <v>0</v>
      </c>
    </row>
    <row r="11" spans="4:23" ht="12.75">
      <c r="D11" s="4"/>
      <c r="E11" s="4"/>
      <c r="F11" s="5" t="str">
        <f t="shared" si="0"/>
        <v>OK</v>
      </c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7">
        <f t="shared" si="1"/>
        <v>0</v>
      </c>
      <c r="W11" s="7">
        <f t="shared" si="2"/>
        <v>0</v>
      </c>
    </row>
    <row r="12" spans="4:23" ht="12.75">
      <c r="D12" s="4"/>
      <c r="E12" s="4"/>
      <c r="F12" s="5" t="str">
        <f t="shared" si="0"/>
        <v>OK</v>
      </c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7">
        <f t="shared" si="1"/>
        <v>0</v>
      </c>
      <c r="W12" s="7">
        <f t="shared" si="2"/>
        <v>0</v>
      </c>
    </row>
    <row r="13" spans="4:23" ht="12.75">
      <c r="D13" s="4"/>
      <c r="E13" s="4"/>
      <c r="F13" s="5" t="str">
        <f t="shared" si="0"/>
        <v>OK</v>
      </c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7">
        <f t="shared" si="1"/>
        <v>0</v>
      </c>
      <c r="W13" s="7">
        <f t="shared" si="2"/>
        <v>0</v>
      </c>
    </row>
    <row r="14" spans="4:23" ht="12.75">
      <c r="D14" s="4"/>
      <c r="E14" s="4"/>
      <c r="F14" s="5" t="str">
        <f t="shared" si="0"/>
        <v>OK</v>
      </c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7">
        <f t="shared" si="1"/>
        <v>0</v>
      </c>
      <c r="W14" s="7">
        <f t="shared" si="2"/>
        <v>0</v>
      </c>
    </row>
    <row r="15" spans="4:23" ht="12.75">
      <c r="D15" s="4"/>
      <c r="E15" s="4"/>
      <c r="F15" s="5" t="str">
        <f t="shared" si="0"/>
        <v>OK</v>
      </c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7">
        <f t="shared" si="1"/>
        <v>0</v>
      </c>
      <c r="W15" s="7">
        <f t="shared" si="2"/>
        <v>0</v>
      </c>
    </row>
    <row r="16" spans="4:23" ht="12.75">
      <c r="D16" s="4"/>
      <c r="E16" s="4"/>
      <c r="F16" s="5" t="str">
        <f t="shared" si="0"/>
        <v>OK</v>
      </c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7">
        <f t="shared" si="1"/>
        <v>0</v>
      </c>
      <c r="W16" s="7">
        <f t="shared" si="2"/>
        <v>0</v>
      </c>
    </row>
    <row r="17" spans="4:23" ht="12.75">
      <c r="D17" s="4"/>
      <c r="E17" s="4"/>
      <c r="F17" s="5" t="str">
        <f t="shared" si="0"/>
        <v>OK</v>
      </c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7">
        <f t="shared" si="1"/>
        <v>0</v>
      </c>
      <c r="W17" s="7">
        <f t="shared" si="2"/>
        <v>0</v>
      </c>
    </row>
    <row r="18" spans="4:23" ht="12.75">
      <c r="D18" s="4"/>
      <c r="E18" s="4"/>
      <c r="F18" s="5" t="str">
        <f t="shared" si="0"/>
        <v>OK</v>
      </c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7">
        <f t="shared" si="1"/>
        <v>0</v>
      </c>
      <c r="W18" s="7">
        <f t="shared" si="2"/>
        <v>0</v>
      </c>
    </row>
    <row r="19" spans="4:23" ht="12.75">
      <c r="D19" s="4"/>
      <c r="E19" s="4"/>
      <c r="F19" s="5" t="str">
        <f t="shared" si="0"/>
        <v>OK</v>
      </c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7">
        <f t="shared" si="1"/>
        <v>0</v>
      </c>
      <c r="W19" s="7">
        <f t="shared" si="2"/>
        <v>0</v>
      </c>
    </row>
    <row r="20" spans="4:23" ht="12.75">
      <c r="D20" s="4"/>
      <c r="E20" s="4"/>
      <c r="F20" s="5" t="str">
        <f t="shared" si="0"/>
        <v>OK</v>
      </c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7">
        <f t="shared" si="1"/>
        <v>0</v>
      </c>
      <c r="W20" s="7">
        <f t="shared" si="2"/>
        <v>0</v>
      </c>
    </row>
    <row r="21" spans="4:23" ht="12.75">
      <c r="D21" s="4"/>
      <c r="E21" s="4"/>
      <c r="F21" s="5" t="str">
        <f t="shared" si="0"/>
        <v>OK</v>
      </c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7">
        <f t="shared" si="1"/>
        <v>0</v>
      </c>
      <c r="W21" s="7">
        <f t="shared" si="2"/>
        <v>0</v>
      </c>
    </row>
    <row r="22" spans="2:23" ht="12.75">
      <c r="B22" s="8"/>
      <c r="C22" s="8"/>
      <c r="D22" s="9"/>
      <c r="E22" s="9"/>
      <c r="F22" s="5" t="str">
        <f t="shared" si="0"/>
        <v>OK</v>
      </c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7">
        <f t="shared" si="1"/>
        <v>0</v>
      </c>
      <c r="W22" s="7">
        <f t="shared" si="2"/>
        <v>0</v>
      </c>
    </row>
    <row r="23" spans="2:23" ht="12.75">
      <c r="B23" s="8"/>
      <c r="C23" s="8"/>
      <c r="D23" s="9"/>
      <c r="E23" s="9"/>
      <c r="F23" s="5" t="str">
        <f t="shared" si="0"/>
        <v>OK</v>
      </c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7">
        <f t="shared" si="1"/>
        <v>0</v>
      </c>
      <c r="W23" s="7">
        <f t="shared" si="2"/>
        <v>0</v>
      </c>
    </row>
    <row r="24" spans="2:23" ht="12.75">
      <c r="B24" s="8"/>
      <c r="C24" s="8"/>
      <c r="D24" s="9"/>
      <c r="E24" s="9"/>
      <c r="F24" s="5" t="str">
        <f t="shared" si="0"/>
        <v>OK</v>
      </c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7">
        <f t="shared" si="1"/>
        <v>0</v>
      </c>
      <c r="W24" s="7">
        <f t="shared" si="2"/>
        <v>0</v>
      </c>
    </row>
    <row r="25" spans="2:23" ht="12.75">
      <c r="B25" s="8"/>
      <c r="C25" s="8"/>
      <c r="D25" s="9"/>
      <c r="E25" s="9"/>
      <c r="F25" s="5" t="str">
        <f t="shared" si="0"/>
        <v>OK</v>
      </c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7">
        <f t="shared" si="1"/>
        <v>0</v>
      </c>
      <c r="W25" s="7">
        <f t="shared" si="2"/>
        <v>0</v>
      </c>
    </row>
    <row r="26" spans="2:23" ht="12.75">
      <c r="B26" s="8"/>
      <c r="C26" s="8"/>
      <c r="D26" s="9"/>
      <c r="E26" s="9"/>
      <c r="F26" s="5" t="str">
        <f t="shared" si="0"/>
        <v>OK</v>
      </c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7">
        <f t="shared" si="1"/>
        <v>0</v>
      </c>
      <c r="W26" s="7">
        <f t="shared" si="2"/>
        <v>0</v>
      </c>
    </row>
    <row r="27" spans="2:23" ht="12.75">
      <c r="B27" s="8"/>
      <c r="C27" s="8"/>
      <c r="D27" s="9"/>
      <c r="E27" s="9"/>
      <c r="F27" s="5" t="str">
        <f t="shared" si="0"/>
        <v>OK</v>
      </c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7">
        <f t="shared" si="1"/>
        <v>0</v>
      </c>
      <c r="W27" s="7">
        <f t="shared" si="2"/>
        <v>0</v>
      </c>
    </row>
    <row r="28" spans="2:23" ht="12.75">
      <c r="B28" s="8"/>
      <c r="C28" s="8"/>
      <c r="D28" s="9"/>
      <c r="E28" s="9"/>
      <c r="F28" s="5" t="str">
        <f t="shared" si="0"/>
        <v>OK</v>
      </c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7">
        <f t="shared" si="1"/>
        <v>0</v>
      </c>
      <c r="W28" s="7">
        <f t="shared" si="2"/>
        <v>0</v>
      </c>
    </row>
    <row r="29" spans="2:23" ht="12.75">
      <c r="B29" s="8"/>
      <c r="C29" s="8"/>
      <c r="D29" s="9"/>
      <c r="E29" s="9"/>
      <c r="F29" s="5" t="str">
        <f t="shared" si="0"/>
        <v>OK</v>
      </c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7">
        <f t="shared" si="1"/>
        <v>0</v>
      </c>
      <c r="W29" s="7">
        <f t="shared" si="2"/>
        <v>0</v>
      </c>
    </row>
    <row r="30" spans="2:23" ht="12.75">
      <c r="B30" s="8"/>
      <c r="C30" s="8"/>
      <c r="D30" s="9"/>
      <c r="E30" s="9"/>
      <c r="F30" s="5" t="str">
        <f t="shared" si="0"/>
        <v>OK</v>
      </c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7">
        <f t="shared" si="1"/>
        <v>0</v>
      </c>
      <c r="W30" s="7">
        <f t="shared" si="2"/>
        <v>0</v>
      </c>
    </row>
    <row r="31" spans="2:23" ht="12.75">
      <c r="B31" s="8"/>
      <c r="C31" s="8"/>
      <c r="D31" s="9"/>
      <c r="E31" s="9"/>
      <c r="F31" s="5" t="str">
        <f t="shared" si="0"/>
        <v>OK</v>
      </c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7">
        <f t="shared" si="1"/>
        <v>0</v>
      </c>
      <c r="W31" s="7">
        <f t="shared" si="2"/>
        <v>0</v>
      </c>
    </row>
    <row r="32" spans="2:23" ht="12.75">
      <c r="B32" s="8"/>
      <c r="C32" s="8"/>
      <c r="D32" s="9"/>
      <c r="E32" s="9"/>
      <c r="F32" s="5" t="str">
        <f t="shared" si="0"/>
        <v>OK</v>
      </c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7">
        <f t="shared" si="1"/>
        <v>0</v>
      </c>
      <c r="W32" s="7">
        <f t="shared" si="2"/>
        <v>0</v>
      </c>
    </row>
    <row r="33" spans="2:23" ht="12.75">
      <c r="B33" s="8"/>
      <c r="C33" s="8"/>
      <c r="D33" s="9"/>
      <c r="E33" s="9"/>
      <c r="F33" s="5" t="str">
        <f t="shared" si="0"/>
        <v>OK</v>
      </c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7">
        <f t="shared" si="1"/>
        <v>0</v>
      </c>
      <c r="W33" s="7">
        <f t="shared" si="2"/>
        <v>0</v>
      </c>
    </row>
    <row r="34" spans="2:23" ht="12.75">
      <c r="B34" s="8"/>
      <c r="C34" s="8"/>
      <c r="D34" s="9"/>
      <c r="E34" s="9"/>
      <c r="F34" s="5" t="str">
        <f aca="true" t="shared" si="3" ref="F34:F70">IF(W34=0,"OK","?")</f>
        <v>OK</v>
      </c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7">
        <f aca="true" t="shared" si="4" ref="V34:V65">SUM(H34:U34)</f>
        <v>0</v>
      </c>
      <c r="W34" s="7">
        <f aca="true" t="shared" si="5" ref="W34:W65">D34-V34</f>
        <v>0</v>
      </c>
    </row>
    <row r="35" spans="2:23" ht="12.75">
      <c r="B35" s="8"/>
      <c r="C35" s="8"/>
      <c r="D35" s="9"/>
      <c r="E35" s="9"/>
      <c r="F35" s="5" t="str">
        <f t="shared" si="3"/>
        <v>OK</v>
      </c>
      <c r="G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7">
        <f t="shared" si="4"/>
        <v>0</v>
      </c>
      <c r="W35" s="7">
        <f t="shared" si="5"/>
        <v>0</v>
      </c>
    </row>
    <row r="36" spans="2:23" ht="12.75">
      <c r="B36" s="8"/>
      <c r="C36" s="8"/>
      <c r="D36" s="9"/>
      <c r="E36" s="9"/>
      <c r="F36" s="5" t="str">
        <f t="shared" si="3"/>
        <v>OK</v>
      </c>
      <c r="G36" s="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7">
        <f t="shared" si="4"/>
        <v>0</v>
      </c>
      <c r="W36" s="7">
        <f t="shared" si="5"/>
        <v>0</v>
      </c>
    </row>
    <row r="37" spans="2:23" ht="12.75">
      <c r="B37" s="8"/>
      <c r="C37" s="8"/>
      <c r="D37" s="9"/>
      <c r="E37" s="9"/>
      <c r="F37" s="5" t="str">
        <f t="shared" si="3"/>
        <v>OK</v>
      </c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">
        <f t="shared" si="4"/>
        <v>0</v>
      </c>
      <c r="W37" s="7">
        <f t="shared" si="5"/>
        <v>0</v>
      </c>
    </row>
    <row r="38" spans="2:23" ht="12.75">
      <c r="B38" s="8"/>
      <c r="C38" s="8"/>
      <c r="D38" s="9"/>
      <c r="E38" s="9"/>
      <c r="F38" s="5" t="str">
        <f t="shared" si="3"/>
        <v>OK</v>
      </c>
      <c r="G38" s="1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7">
        <f t="shared" si="4"/>
        <v>0</v>
      </c>
      <c r="W38" s="7">
        <f t="shared" si="5"/>
        <v>0</v>
      </c>
    </row>
    <row r="39" spans="2:23" ht="12.75">
      <c r="B39" s="8"/>
      <c r="C39" s="8"/>
      <c r="D39" s="9"/>
      <c r="E39" s="9"/>
      <c r="F39" s="5" t="str">
        <f t="shared" si="3"/>
        <v>OK</v>
      </c>
      <c r="G39" s="1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7">
        <f t="shared" si="4"/>
        <v>0</v>
      </c>
      <c r="W39" s="7">
        <f t="shared" si="5"/>
        <v>0</v>
      </c>
    </row>
    <row r="40" spans="2:23" ht="12.75">
      <c r="B40" s="8"/>
      <c r="C40" s="8"/>
      <c r="D40" s="9"/>
      <c r="E40" s="9"/>
      <c r="F40" s="5" t="str">
        <f t="shared" si="3"/>
        <v>OK</v>
      </c>
      <c r="G40" s="1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7">
        <f t="shared" si="4"/>
        <v>0</v>
      </c>
      <c r="W40" s="7">
        <f t="shared" si="5"/>
        <v>0</v>
      </c>
    </row>
    <row r="41" spans="2:23" ht="12.75">
      <c r="B41" s="8"/>
      <c r="C41" s="8"/>
      <c r="D41" s="9"/>
      <c r="E41" s="9"/>
      <c r="F41" s="5" t="str">
        <f t="shared" si="3"/>
        <v>OK</v>
      </c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7">
        <f t="shared" si="4"/>
        <v>0</v>
      </c>
      <c r="W41" s="7">
        <f t="shared" si="5"/>
        <v>0</v>
      </c>
    </row>
    <row r="42" spans="2:23" ht="12.75">
      <c r="B42" s="8"/>
      <c r="C42" s="8"/>
      <c r="D42" s="9"/>
      <c r="E42" s="9"/>
      <c r="F42" s="5" t="str">
        <f t="shared" si="3"/>
        <v>OK</v>
      </c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7">
        <f t="shared" si="4"/>
        <v>0</v>
      </c>
      <c r="W42" s="7">
        <f t="shared" si="5"/>
        <v>0</v>
      </c>
    </row>
    <row r="43" spans="2:23" ht="12.75">
      <c r="B43" s="8"/>
      <c r="C43" s="8"/>
      <c r="D43" s="9"/>
      <c r="E43" s="9"/>
      <c r="F43" s="5" t="str">
        <f t="shared" si="3"/>
        <v>OK</v>
      </c>
      <c r="G43" s="1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7">
        <f t="shared" si="4"/>
        <v>0</v>
      </c>
      <c r="W43" s="7">
        <f t="shared" si="5"/>
        <v>0</v>
      </c>
    </row>
    <row r="44" spans="2:23" ht="12.75">
      <c r="B44" s="8"/>
      <c r="C44" s="8"/>
      <c r="D44" s="9"/>
      <c r="E44" s="9"/>
      <c r="F44" s="5" t="str">
        <f t="shared" si="3"/>
        <v>OK</v>
      </c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7">
        <f t="shared" si="4"/>
        <v>0</v>
      </c>
      <c r="W44" s="7">
        <f t="shared" si="5"/>
        <v>0</v>
      </c>
    </row>
    <row r="45" spans="2:23" ht="12.75">
      <c r="B45" s="8"/>
      <c r="C45" s="8"/>
      <c r="D45" s="9"/>
      <c r="E45" s="9"/>
      <c r="F45" s="5" t="str">
        <f t="shared" si="3"/>
        <v>OK</v>
      </c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7">
        <f t="shared" si="4"/>
        <v>0</v>
      </c>
      <c r="W45" s="7">
        <f t="shared" si="5"/>
        <v>0</v>
      </c>
    </row>
    <row r="46" spans="2:23" ht="12.75">
      <c r="B46" s="8"/>
      <c r="C46" s="8"/>
      <c r="D46" s="9"/>
      <c r="E46" s="9"/>
      <c r="F46" s="5" t="str">
        <f t="shared" si="3"/>
        <v>OK</v>
      </c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7">
        <f t="shared" si="4"/>
        <v>0</v>
      </c>
      <c r="W46" s="7">
        <f t="shared" si="5"/>
        <v>0</v>
      </c>
    </row>
    <row r="47" spans="2:23" ht="12.75">
      <c r="B47" s="8"/>
      <c r="C47" s="8"/>
      <c r="D47" s="9"/>
      <c r="E47" s="9"/>
      <c r="F47" s="5" t="str">
        <f t="shared" si="3"/>
        <v>OK</v>
      </c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7">
        <f t="shared" si="4"/>
        <v>0</v>
      </c>
      <c r="W47" s="7">
        <f t="shared" si="5"/>
        <v>0</v>
      </c>
    </row>
    <row r="48" spans="2:23" ht="12.75">
      <c r="B48" s="8"/>
      <c r="C48" s="8"/>
      <c r="D48" s="9"/>
      <c r="E48" s="9"/>
      <c r="F48" s="5" t="str">
        <f t="shared" si="3"/>
        <v>OK</v>
      </c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7">
        <f t="shared" si="4"/>
        <v>0</v>
      </c>
      <c r="W48" s="7">
        <f t="shared" si="5"/>
        <v>0</v>
      </c>
    </row>
    <row r="49" spans="2:23" ht="12.75">
      <c r="B49" s="8"/>
      <c r="C49" s="8"/>
      <c r="D49" s="9"/>
      <c r="E49" s="9"/>
      <c r="F49" s="5" t="str">
        <f t="shared" si="3"/>
        <v>OK</v>
      </c>
      <c r="G49" s="1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7">
        <f t="shared" si="4"/>
        <v>0</v>
      </c>
      <c r="W49" s="7">
        <f t="shared" si="5"/>
        <v>0</v>
      </c>
    </row>
    <row r="50" spans="2:23" ht="12.75">
      <c r="B50" s="8"/>
      <c r="C50" s="8"/>
      <c r="D50" s="9"/>
      <c r="E50" s="9"/>
      <c r="F50" s="5" t="str">
        <f t="shared" si="3"/>
        <v>OK</v>
      </c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7">
        <f t="shared" si="4"/>
        <v>0</v>
      </c>
      <c r="W50" s="7">
        <f t="shared" si="5"/>
        <v>0</v>
      </c>
    </row>
    <row r="51" spans="2:23" ht="12.75">
      <c r="B51" s="8"/>
      <c r="C51" s="8"/>
      <c r="D51" s="9"/>
      <c r="E51" s="9"/>
      <c r="F51" s="5" t="str">
        <f t="shared" si="3"/>
        <v>OK</v>
      </c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7">
        <f t="shared" si="4"/>
        <v>0</v>
      </c>
      <c r="W51" s="7">
        <f t="shared" si="5"/>
        <v>0</v>
      </c>
    </row>
    <row r="52" spans="2:23" ht="12.75">
      <c r="B52" s="8"/>
      <c r="C52" s="8"/>
      <c r="D52" s="9"/>
      <c r="E52" s="9"/>
      <c r="F52" s="5" t="str">
        <f t="shared" si="3"/>
        <v>OK</v>
      </c>
      <c r="G52" s="1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7">
        <f t="shared" si="4"/>
        <v>0</v>
      </c>
      <c r="W52" s="7">
        <f t="shared" si="5"/>
        <v>0</v>
      </c>
    </row>
    <row r="53" spans="2:23" ht="12.75">
      <c r="B53" s="8"/>
      <c r="C53" s="8"/>
      <c r="D53" s="9"/>
      <c r="E53" s="9"/>
      <c r="F53" s="5" t="str">
        <f t="shared" si="3"/>
        <v>OK</v>
      </c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7">
        <f t="shared" si="4"/>
        <v>0</v>
      </c>
      <c r="W53" s="7">
        <f t="shared" si="5"/>
        <v>0</v>
      </c>
    </row>
    <row r="54" spans="2:23" ht="12.75">
      <c r="B54" s="8"/>
      <c r="C54" s="8"/>
      <c r="D54" s="9"/>
      <c r="E54" s="9"/>
      <c r="F54" s="5" t="str">
        <f t="shared" si="3"/>
        <v>OK</v>
      </c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7">
        <f t="shared" si="4"/>
        <v>0</v>
      </c>
      <c r="W54" s="7">
        <f t="shared" si="5"/>
        <v>0</v>
      </c>
    </row>
    <row r="55" spans="2:23" ht="12.75">
      <c r="B55" s="8"/>
      <c r="C55" s="8"/>
      <c r="D55" s="9"/>
      <c r="E55" s="9"/>
      <c r="F55" s="5" t="str">
        <f t="shared" si="3"/>
        <v>OK</v>
      </c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7">
        <f t="shared" si="4"/>
        <v>0</v>
      </c>
      <c r="W55" s="7">
        <f t="shared" si="5"/>
        <v>0</v>
      </c>
    </row>
    <row r="56" spans="2:23" ht="12.75">
      <c r="B56" s="8"/>
      <c r="C56" s="8"/>
      <c r="D56" s="9"/>
      <c r="E56" s="9"/>
      <c r="F56" s="5" t="str">
        <f t="shared" si="3"/>
        <v>OK</v>
      </c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7">
        <f t="shared" si="4"/>
        <v>0</v>
      </c>
      <c r="W56" s="7">
        <f t="shared" si="5"/>
        <v>0</v>
      </c>
    </row>
    <row r="57" spans="2:23" ht="12.75">
      <c r="B57" s="8"/>
      <c r="C57" s="8"/>
      <c r="D57" s="9"/>
      <c r="E57" s="9"/>
      <c r="F57" s="5" t="str">
        <f t="shared" si="3"/>
        <v>OK</v>
      </c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7">
        <f t="shared" si="4"/>
        <v>0</v>
      </c>
      <c r="W57" s="7">
        <f t="shared" si="5"/>
        <v>0</v>
      </c>
    </row>
    <row r="58" spans="2:23" ht="12.75">
      <c r="B58" s="8"/>
      <c r="C58" s="8"/>
      <c r="D58" s="9"/>
      <c r="E58" s="9"/>
      <c r="F58" s="5" t="str">
        <f t="shared" si="3"/>
        <v>OK</v>
      </c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7">
        <f t="shared" si="4"/>
        <v>0</v>
      </c>
      <c r="W58" s="7">
        <f t="shared" si="5"/>
        <v>0</v>
      </c>
    </row>
    <row r="59" spans="2:23" ht="12.75">
      <c r="B59" s="8"/>
      <c r="C59" s="8"/>
      <c r="D59" s="9"/>
      <c r="E59" s="9"/>
      <c r="F59" s="5" t="str">
        <f t="shared" si="3"/>
        <v>OK</v>
      </c>
      <c r="G59" s="1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7">
        <f t="shared" si="4"/>
        <v>0</v>
      </c>
      <c r="W59" s="7">
        <f t="shared" si="5"/>
        <v>0</v>
      </c>
    </row>
    <row r="60" spans="2:23" ht="12.75">
      <c r="B60" s="8"/>
      <c r="C60" s="8"/>
      <c r="D60" s="9"/>
      <c r="E60" s="9"/>
      <c r="F60" s="5" t="str">
        <f t="shared" si="3"/>
        <v>OK</v>
      </c>
      <c r="G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7">
        <f t="shared" si="4"/>
        <v>0</v>
      </c>
      <c r="W60" s="7">
        <f t="shared" si="5"/>
        <v>0</v>
      </c>
    </row>
    <row r="61" spans="2:23" ht="12.75">
      <c r="B61" s="8"/>
      <c r="C61" s="8"/>
      <c r="D61" s="9"/>
      <c r="E61" s="9"/>
      <c r="F61" s="5" t="str">
        <f t="shared" si="3"/>
        <v>OK</v>
      </c>
      <c r="G61" s="1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7">
        <f t="shared" si="4"/>
        <v>0</v>
      </c>
      <c r="W61" s="7">
        <f t="shared" si="5"/>
        <v>0</v>
      </c>
    </row>
    <row r="62" spans="2:23" ht="12.75">
      <c r="B62" s="8"/>
      <c r="C62" s="8"/>
      <c r="D62" s="9"/>
      <c r="E62" s="9"/>
      <c r="F62" s="5" t="str">
        <f t="shared" si="3"/>
        <v>OK</v>
      </c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>
        <f t="shared" si="4"/>
        <v>0</v>
      </c>
      <c r="W62" s="7">
        <f t="shared" si="5"/>
        <v>0</v>
      </c>
    </row>
    <row r="63" spans="2:23" ht="12.75">
      <c r="B63" s="8"/>
      <c r="C63" s="8"/>
      <c r="D63" s="9"/>
      <c r="E63" s="9"/>
      <c r="F63" s="5" t="str">
        <f t="shared" si="3"/>
        <v>OK</v>
      </c>
      <c r="G63" s="1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7">
        <f t="shared" si="4"/>
        <v>0</v>
      </c>
      <c r="W63" s="7">
        <f t="shared" si="5"/>
        <v>0</v>
      </c>
    </row>
    <row r="64" spans="2:23" ht="12.75">
      <c r="B64" s="8"/>
      <c r="C64" s="8"/>
      <c r="D64" s="9"/>
      <c r="E64" s="9"/>
      <c r="F64" s="5" t="str">
        <f t="shared" si="3"/>
        <v>OK</v>
      </c>
      <c r="G64" s="1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7">
        <f t="shared" si="4"/>
        <v>0</v>
      </c>
      <c r="W64" s="7">
        <f t="shared" si="5"/>
        <v>0</v>
      </c>
    </row>
    <row r="65" spans="2:23" ht="12.75">
      <c r="B65" s="8"/>
      <c r="C65" s="8"/>
      <c r="D65" s="9"/>
      <c r="E65" s="9"/>
      <c r="F65" s="5" t="str">
        <f t="shared" si="3"/>
        <v>OK</v>
      </c>
      <c r="G65" s="1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7">
        <f t="shared" si="4"/>
        <v>0</v>
      </c>
      <c r="W65" s="7">
        <f t="shared" si="5"/>
        <v>0</v>
      </c>
    </row>
    <row r="66" spans="2:23" ht="12.75">
      <c r="B66" s="8"/>
      <c r="C66" s="8"/>
      <c r="D66" s="9"/>
      <c r="E66" s="9"/>
      <c r="F66" s="5" t="str">
        <f t="shared" si="3"/>
        <v>OK</v>
      </c>
      <c r="G66" s="1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7">
        <f>SUM(H66:U66)</f>
        <v>0</v>
      </c>
      <c r="W66" s="7">
        <f>D66-V66</f>
        <v>0</v>
      </c>
    </row>
    <row r="67" spans="2:23" ht="12.75">
      <c r="B67" s="8"/>
      <c r="C67" s="8"/>
      <c r="D67" s="9"/>
      <c r="E67" s="9"/>
      <c r="F67" s="5" t="str">
        <f t="shared" si="3"/>
        <v>OK</v>
      </c>
      <c r="G67" s="1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7">
        <f>SUM(H67:U67)</f>
        <v>0</v>
      </c>
      <c r="W67" s="7">
        <f>D67-V67</f>
        <v>0</v>
      </c>
    </row>
    <row r="68" spans="2:23" ht="12.75">
      <c r="B68" s="8"/>
      <c r="C68" s="8"/>
      <c r="D68" s="9"/>
      <c r="E68" s="9"/>
      <c r="F68" s="5" t="str">
        <f t="shared" si="3"/>
        <v>OK</v>
      </c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7">
        <f>SUM(H68:U68)</f>
        <v>0</v>
      </c>
      <c r="W68" s="7">
        <f>D68-V68</f>
        <v>0</v>
      </c>
    </row>
    <row r="69" spans="2:23" ht="12.75">
      <c r="B69" s="8"/>
      <c r="C69" s="8"/>
      <c r="D69" s="9"/>
      <c r="E69" s="9"/>
      <c r="F69" s="5" t="str">
        <f t="shared" si="3"/>
        <v>OK</v>
      </c>
      <c r="G69" s="1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7">
        <f>SUM(H69:U69)</f>
        <v>0</v>
      </c>
      <c r="W69" s="7">
        <f>D69-V69</f>
        <v>0</v>
      </c>
    </row>
    <row r="70" spans="2:23" ht="12.75">
      <c r="B70" s="8"/>
      <c r="C70" s="8"/>
      <c r="D70" s="9"/>
      <c r="E70" s="9"/>
      <c r="F70" s="5" t="str">
        <f t="shared" si="3"/>
        <v>OK</v>
      </c>
      <c r="G70" s="1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7">
        <f>SUM(H70:U70)</f>
        <v>0</v>
      </c>
      <c r="W70" s="7">
        <f>D70-V70</f>
        <v>0</v>
      </c>
    </row>
    <row r="71" spans="4:22" ht="12.75">
      <c r="D71" s="11">
        <f>SUM(D2:D70)</f>
        <v>0</v>
      </c>
      <c r="E71" s="12"/>
      <c r="F71" s="13"/>
      <c r="G71" s="6"/>
      <c r="H71" s="11">
        <f>SUM(H2:H70)</f>
        <v>0</v>
      </c>
      <c r="I71" s="11">
        <f>SUM(I2:I70)</f>
        <v>0</v>
      </c>
      <c r="J71" s="11">
        <f>SUM(J2:J70)</f>
        <v>0</v>
      </c>
      <c r="K71" s="11">
        <f>SUM(K2:K70)</f>
        <v>0</v>
      </c>
      <c r="L71" s="11">
        <f>SUM(L2:L70)</f>
        <v>0</v>
      </c>
      <c r="M71" s="11">
        <f>SUM(M1:M70)</f>
        <v>0</v>
      </c>
      <c r="N71" s="11">
        <f>SUM(N1:N70)</f>
        <v>0</v>
      </c>
      <c r="O71" s="11">
        <f>SUM(O1:O70)</f>
        <v>0</v>
      </c>
      <c r="P71" s="11">
        <f aca="true" t="shared" si="6" ref="P71:V71">SUM(P2:P70)</f>
        <v>0</v>
      </c>
      <c r="Q71" s="11">
        <f t="shared" si="6"/>
        <v>0</v>
      </c>
      <c r="R71" s="11">
        <f t="shared" si="6"/>
        <v>0</v>
      </c>
      <c r="S71" s="11">
        <f t="shared" si="6"/>
        <v>0</v>
      </c>
      <c r="T71" s="11">
        <f t="shared" si="6"/>
        <v>0</v>
      </c>
      <c r="U71" s="11">
        <f t="shared" si="6"/>
        <v>0</v>
      </c>
      <c r="V71" s="11">
        <f t="shared" si="6"/>
        <v>0</v>
      </c>
    </row>
    <row r="72" spans="4:22" ht="12.75">
      <c r="D72" s="4"/>
      <c r="E72" s="4"/>
      <c r="F72" s="13"/>
      <c r="G72" s="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4:22" ht="12.75">
      <c r="D73" s="4"/>
      <c r="E73" s="4"/>
      <c r="F73" s="13"/>
      <c r="G73" s="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4">
        <f>SUM(H71:U71)</f>
        <v>0</v>
      </c>
    </row>
    <row r="74" spans="4:22" ht="12.75">
      <c r="D74" s="4"/>
      <c r="E74" s="4"/>
      <c r="F74" s="13"/>
      <c r="G74" s="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4:22" ht="12.75">
      <c r="D75" s="4"/>
      <c r="E75" s="4"/>
      <c r="F75" s="13"/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ht="12.75">
      <c r="B76" s="15"/>
      <c r="C76" s="4"/>
      <c r="D76" s="4"/>
      <c r="E76" s="4"/>
      <c r="F76" s="13"/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3:21" ht="12.75">
      <c r="C77" s="4"/>
      <c r="D77" s="4"/>
      <c r="E77" s="4"/>
      <c r="F77" s="13"/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3:21" ht="12.75">
      <c r="C78" s="4"/>
      <c r="D78" s="4"/>
      <c r="E78" s="4"/>
      <c r="F78" s="13"/>
      <c r="G78" s="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3:21" ht="12.75">
      <c r="C79" s="4"/>
      <c r="D79" s="4"/>
      <c r="E79" s="4"/>
      <c r="F79" s="13"/>
      <c r="G79" s="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3:21" ht="12.75">
      <c r="C80" s="4"/>
      <c r="D80" s="4"/>
      <c r="E80" s="4"/>
      <c r="F80" s="13"/>
      <c r="G80" s="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3:21" ht="12.75">
      <c r="C81" s="4"/>
      <c r="D81" s="4"/>
      <c r="E81" s="4"/>
      <c r="F81" s="13"/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3:21" ht="12.75">
      <c r="C82" s="4"/>
      <c r="D82" s="4"/>
      <c r="E82" s="4"/>
      <c r="F82" s="13"/>
      <c r="G82" s="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3:21" ht="12.75">
      <c r="C83" s="16"/>
      <c r="D83" s="16"/>
      <c r="E83" s="16"/>
      <c r="F83" s="17"/>
      <c r="G83" s="18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3:21" ht="12.75">
      <c r="C84" s="4"/>
      <c r="D84" s="4"/>
      <c r="E84" s="4"/>
      <c r="F84" s="13"/>
      <c r="G84" s="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3:21" ht="15.75">
      <c r="C85" s="19"/>
      <c r="D85" s="19"/>
      <c r="E85" s="19"/>
      <c r="F85" s="20"/>
      <c r="G85" s="21"/>
      <c r="H85" s="19"/>
      <c r="I85" s="19"/>
      <c r="J85" s="19"/>
      <c r="K85" s="19"/>
      <c r="L85" s="4"/>
      <c r="M85" s="4"/>
      <c r="N85" s="4"/>
      <c r="O85" s="4"/>
      <c r="P85" s="4"/>
      <c r="Q85" s="4"/>
      <c r="R85" s="4"/>
      <c r="S85" s="4"/>
      <c r="T85" s="4"/>
      <c r="U85" s="4"/>
    </row>
    <row r="200" spans="1:7" ht="12.75">
      <c r="A200" s="3" t="s">
        <v>23</v>
      </c>
      <c r="E200" t="s">
        <v>24</v>
      </c>
      <c r="G200" s="23" t="s">
        <v>25</v>
      </c>
    </row>
    <row r="201" spans="1:7" ht="25.5">
      <c r="A201" s="3" t="s">
        <v>26</v>
      </c>
      <c r="E201" t="s">
        <v>27</v>
      </c>
      <c r="G201" s="23" t="s">
        <v>28</v>
      </c>
    </row>
    <row r="202" spans="1:7" ht="25.5">
      <c r="A202" s="3" t="s">
        <v>29</v>
      </c>
      <c r="E202" t="s">
        <v>30</v>
      </c>
      <c r="G202" s="23" t="s">
        <v>31</v>
      </c>
    </row>
    <row r="203" spans="1:7" ht="25.5">
      <c r="A203" s="3" t="s">
        <v>32</v>
      </c>
      <c r="E203" t="s">
        <v>33</v>
      </c>
      <c r="G203" s="23" t="s">
        <v>34</v>
      </c>
    </row>
    <row r="204" spans="1:7" ht="12.75">
      <c r="A204" s="3" t="s">
        <v>35</v>
      </c>
      <c r="E204" t="s">
        <v>36</v>
      </c>
      <c r="G204" s="23" t="s">
        <v>37</v>
      </c>
    </row>
    <row r="205" spans="1:7" ht="25.5">
      <c r="A205" s="3" t="s">
        <v>38</v>
      </c>
      <c r="G205" s="23" t="s">
        <v>39</v>
      </c>
    </row>
    <row r="206" spans="1:7" ht="12.75">
      <c r="A206" s="3" t="s">
        <v>40</v>
      </c>
      <c r="G206" s="23" t="s">
        <v>41</v>
      </c>
    </row>
    <row r="207" spans="1:7" ht="25.5">
      <c r="A207" s="3" t="s">
        <v>42</v>
      </c>
      <c r="G207" s="23" t="s">
        <v>43</v>
      </c>
    </row>
    <row r="208" spans="1:7" ht="12.75">
      <c r="A208" s="3" t="s">
        <v>44</v>
      </c>
      <c r="G208" s="23" t="s">
        <v>45</v>
      </c>
    </row>
    <row r="209" spans="1:7" ht="12.75">
      <c r="A209" s="3" t="s">
        <v>46</v>
      </c>
      <c r="G209" s="23" t="s">
        <v>47</v>
      </c>
    </row>
    <row r="210" spans="1:7" ht="25.5">
      <c r="A210" s="3" t="s">
        <v>48</v>
      </c>
      <c r="G210" s="23" t="s">
        <v>49</v>
      </c>
    </row>
    <row r="211" spans="1:7" ht="12.75">
      <c r="A211" s="3" t="s">
        <v>50</v>
      </c>
      <c r="G211" s="23" t="s">
        <v>51</v>
      </c>
    </row>
    <row r="212" spans="1:7" ht="12.75">
      <c r="A212" s="3" t="s">
        <v>52</v>
      </c>
      <c r="G212" s="23" t="s">
        <v>53</v>
      </c>
    </row>
    <row r="213" spans="1:7" ht="25.5">
      <c r="A213" s="3" t="s">
        <v>54</v>
      </c>
      <c r="G213" s="23" t="s">
        <v>55</v>
      </c>
    </row>
    <row r="214" spans="1:7" ht="25.5">
      <c r="A214" s="3" t="s">
        <v>56</v>
      </c>
      <c r="G214" s="23" t="s">
        <v>57</v>
      </c>
    </row>
    <row r="215" spans="1:7" ht="12.75">
      <c r="A215" s="3" t="s">
        <v>58</v>
      </c>
      <c r="G215" s="23" t="s">
        <v>59</v>
      </c>
    </row>
    <row r="216" spans="1:7" ht="12.75">
      <c r="A216" s="3" t="s">
        <v>60</v>
      </c>
      <c r="G216" s="23" t="s">
        <v>61</v>
      </c>
    </row>
    <row r="217" spans="1:7" ht="12.75">
      <c r="A217" s="3" t="s">
        <v>62</v>
      </c>
      <c r="G217" s="23" t="s">
        <v>63</v>
      </c>
    </row>
    <row r="218" spans="1:7" ht="25.5">
      <c r="A218" s="3" t="s">
        <v>64</v>
      </c>
      <c r="G218" s="23" t="s">
        <v>65</v>
      </c>
    </row>
    <row r="219" spans="1:7" ht="25.5">
      <c r="A219" s="3" t="s">
        <v>66</v>
      </c>
      <c r="G219" s="23" t="s">
        <v>67</v>
      </c>
    </row>
    <row r="220" spans="1:7" ht="12.75">
      <c r="A220" s="3" t="s">
        <v>68</v>
      </c>
      <c r="G220" s="23" t="s">
        <v>69</v>
      </c>
    </row>
    <row r="221" spans="1:7" ht="12.75">
      <c r="A221" s="3" t="s">
        <v>70</v>
      </c>
      <c r="G221" s="23" t="s">
        <v>71</v>
      </c>
    </row>
    <row r="222" spans="1:7" ht="25.5">
      <c r="A222" s="3" t="s">
        <v>72</v>
      </c>
      <c r="G222" s="23" t="s">
        <v>73</v>
      </c>
    </row>
    <row r="223" spans="1:7" ht="12.75">
      <c r="A223" s="3" t="s">
        <v>74</v>
      </c>
      <c r="G223" s="23" t="s">
        <v>75</v>
      </c>
    </row>
    <row r="224" spans="1:7" ht="25.5">
      <c r="A224" s="3" t="s">
        <v>76</v>
      </c>
      <c r="G224" s="23" t="s">
        <v>77</v>
      </c>
    </row>
    <row r="225" spans="1:7" ht="25.5">
      <c r="A225" s="3" t="s">
        <v>78</v>
      </c>
      <c r="G225" s="23" t="s">
        <v>79</v>
      </c>
    </row>
    <row r="226" spans="1:7" ht="25.5">
      <c r="A226" s="3" t="s">
        <v>80</v>
      </c>
      <c r="G226" s="23" t="s">
        <v>81</v>
      </c>
    </row>
    <row r="227" spans="1:7" ht="25.5">
      <c r="A227" s="3" t="s">
        <v>82</v>
      </c>
      <c r="G227" s="23" t="s">
        <v>83</v>
      </c>
    </row>
    <row r="228" spans="1:7" ht="25.5">
      <c r="A228" s="3" t="s">
        <v>84</v>
      </c>
      <c r="G228" s="23" t="s">
        <v>85</v>
      </c>
    </row>
    <row r="229" spans="1:7" ht="12.75">
      <c r="A229" s="3" t="s">
        <v>86</v>
      </c>
      <c r="G229" s="23" t="s">
        <v>87</v>
      </c>
    </row>
    <row r="230" spans="1:7" ht="25.5">
      <c r="A230" s="3" t="s">
        <v>88</v>
      </c>
      <c r="G230" s="23" t="s">
        <v>89</v>
      </c>
    </row>
    <row r="231" spans="1:7" ht="25.5">
      <c r="A231" s="3" t="s">
        <v>90</v>
      </c>
      <c r="G231" s="23" t="s">
        <v>91</v>
      </c>
    </row>
    <row r="232" ht="25.5">
      <c r="G232" s="23" t="s">
        <v>92</v>
      </c>
    </row>
    <row r="233" ht="12.75">
      <c r="G233" s="23" t="s">
        <v>93</v>
      </c>
    </row>
    <row r="234" ht="12.75">
      <c r="G234" s="23" t="s">
        <v>94</v>
      </c>
    </row>
    <row r="235" ht="25.5">
      <c r="G235" s="23" t="s">
        <v>95</v>
      </c>
    </row>
    <row r="236" ht="25.5">
      <c r="G236" s="23" t="s">
        <v>96</v>
      </c>
    </row>
    <row r="237" ht="12.75">
      <c r="G237" s="23" t="s">
        <v>97</v>
      </c>
    </row>
    <row r="238" ht="12.75">
      <c r="G238" s="23" t="s">
        <v>98</v>
      </c>
    </row>
    <row r="239" ht="25.5">
      <c r="G239" s="23" t="s">
        <v>99</v>
      </c>
    </row>
    <row r="240" ht="12.75">
      <c r="G240" s="23" t="s">
        <v>100</v>
      </c>
    </row>
    <row r="241" ht="25.5">
      <c r="G241" s="23" t="s">
        <v>101</v>
      </c>
    </row>
    <row r="242" ht="25.5">
      <c r="G242" s="23" t="s">
        <v>102</v>
      </c>
    </row>
    <row r="243" ht="25.5">
      <c r="G243" s="23" t="s">
        <v>103</v>
      </c>
    </row>
    <row r="244" ht="25.5">
      <c r="G244" s="23" t="s">
        <v>104</v>
      </c>
    </row>
    <row r="245" ht="38.25">
      <c r="G245" s="23" t="s">
        <v>105</v>
      </c>
    </row>
    <row r="246" ht="25.5">
      <c r="G246" s="23" t="s">
        <v>106</v>
      </c>
    </row>
    <row r="247" ht="25.5">
      <c r="G247" s="23" t="s">
        <v>107</v>
      </c>
    </row>
    <row r="248" ht="25.5">
      <c r="G248" s="23" t="s">
        <v>108</v>
      </c>
    </row>
    <row r="249" ht="12.75">
      <c r="G249" s="23" t="s">
        <v>109</v>
      </c>
    </row>
    <row r="250" ht="25.5">
      <c r="G250" s="23" t="s">
        <v>110</v>
      </c>
    </row>
    <row r="251" ht="12.75">
      <c r="G251" s="23" t="s">
        <v>111</v>
      </c>
    </row>
    <row r="252" ht="25.5">
      <c r="G252" s="23" t="s">
        <v>112</v>
      </c>
    </row>
    <row r="253" ht="12.75">
      <c r="G253" s="23" t="s">
        <v>113</v>
      </c>
    </row>
    <row r="254" ht="12.75">
      <c r="G254" s="23" t="s">
        <v>114</v>
      </c>
    </row>
    <row r="255" ht="38.25">
      <c r="G255" s="23" t="s">
        <v>115</v>
      </c>
    </row>
    <row r="256" ht="25.5">
      <c r="G256" s="23" t="s">
        <v>116</v>
      </c>
    </row>
    <row r="257" ht="25.5">
      <c r="G257" s="23" t="s">
        <v>117</v>
      </c>
    </row>
    <row r="258" ht="38.25">
      <c r="G258" s="23" t="s">
        <v>118</v>
      </c>
    </row>
    <row r="259" ht="12.75">
      <c r="G259" s="23" t="s">
        <v>119</v>
      </c>
    </row>
    <row r="260" ht="12.75">
      <c r="G260" s="23" t="s">
        <v>120</v>
      </c>
    </row>
    <row r="261" ht="25.5">
      <c r="G261" s="23" t="s">
        <v>121</v>
      </c>
    </row>
    <row r="262" ht="25.5">
      <c r="G262" s="23" t="s">
        <v>122</v>
      </c>
    </row>
    <row r="263" ht="25.5">
      <c r="G263" s="23" t="s">
        <v>123</v>
      </c>
    </row>
    <row r="264" ht="38.25">
      <c r="G264" s="23" t="s">
        <v>124</v>
      </c>
    </row>
    <row r="265" ht="25.5">
      <c r="G265" s="23" t="s">
        <v>125</v>
      </c>
    </row>
    <row r="266" ht="12.75">
      <c r="G266" s="23" t="s">
        <v>126</v>
      </c>
    </row>
    <row r="267" ht="12.75">
      <c r="G267" s="23" t="s">
        <v>127</v>
      </c>
    </row>
    <row r="268" ht="12.75">
      <c r="G268" s="23" t="s">
        <v>128</v>
      </c>
    </row>
    <row r="269" ht="12.75">
      <c r="G269" s="23" t="s">
        <v>129</v>
      </c>
    </row>
    <row r="270" ht="12.75">
      <c r="G270" s="23" t="s">
        <v>130</v>
      </c>
    </row>
    <row r="271" ht="12.75">
      <c r="G271" s="23" t="s">
        <v>131</v>
      </c>
    </row>
    <row r="272" ht="25.5">
      <c r="G272" s="23" t="s">
        <v>132</v>
      </c>
    </row>
    <row r="273" ht="38.25">
      <c r="G273" s="23" t="s">
        <v>133</v>
      </c>
    </row>
    <row r="274" ht="12.75">
      <c r="G274" s="23" t="s">
        <v>134</v>
      </c>
    </row>
    <row r="275" ht="12.75">
      <c r="G275" s="23" t="s">
        <v>135</v>
      </c>
    </row>
    <row r="276" ht="25.5">
      <c r="G276" s="23" t="s">
        <v>136</v>
      </c>
    </row>
    <row r="277" ht="12.75">
      <c r="G277" s="23" t="s">
        <v>137</v>
      </c>
    </row>
    <row r="278" ht="25.5">
      <c r="G278" s="23" t="s">
        <v>138</v>
      </c>
    </row>
    <row r="279" ht="12.75">
      <c r="G279" s="23" t="s">
        <v>139</v>
      </c>
    </row>
    <row r="280" ht="12.75">
      <c r="G280" s="23" t="s">
        <v>140</v>
      </c>
    </row>
    <row r="281" ht="12.75">
      <c r="G281" s="23" t="s">
        <v>141</v>
      </c>
    </row>
    <row r="282" ht="12.75">
      <c r="G282" s="23" t="s">
        <v>142</v>
      </c>
    </row>
    <row r="283" ht="12.75">
      <c r="G283" s="23" t="s">
        <v>143</v>
      </c>
    </row>
    <row r="284" ht="12.75">
      <c r="G284" s="23" t="s">
        <v>144</v>
      </c>
    </row>
    <row r="285" ht="25.5">
      <c r="G285" s="23" t="s">
        <v>145</v>
      </c>
    </row>
    <row r="286" ht="38.25">
      <c r="G286" s="23" t="s">
        <v>146</v>
      </c>
    </row>
    <row r="287" ht="25.5">
      <c r="G287" s="23" t="s">
        <v>147</v>
      </c>
    </row>
    <row r="288" ht="38.25">
      <c r="G288" s="23" t="s">
        <v>148</v>
      </c>
    </row>
    <row r="289" ht="25.5">
      <c r="G289" s="23" t="s">
        <v>149</v>
      </c>
    </row>
    <row r="290" ht="38.25">
      <c r="G290" s="23" t="s">
        <v>150</v>
      </c>
    </row>
    <row r="291" ht="12.75">
      <c r="G291" s="23" t="s">
        <v>151</v>
      </c>
    </row>
    <row r="292" ht="12.75">
      <c r="G292" s="23" t="s">
        <v>152</v>
      </c>
    </row>
    <row r="293" ht="25.5">
      <c r="G293" s="23" t="s">
        <v>153</v>
      </c>
    </row>
    <row r="294" ht="25.5">
      <c r="G294" s="23" t="s">
        <v>154</v>
      </c>
    </row>
    <row r="295" ht="25.5">
      <c r="G295" s="23" t="s">
        <v>155</v>
      </c>
    </row>
    <row r="296" ht="25.5">
      <c r="G296" s="23" t="s">
        <v>156</v>
      </c>
    </row>
    <row r="297" ht="25.5">
      <c r="G297" s="23" t="s">
        <v>157</v>
      </c>
    </row>
    <row r="298" ht="25.5">
      <c r="G298" s="23" t="s">
        <v>158</v>
      </c>
    </row>
    <row r="299" ht="12.75">
      <c r="G299" s="23" t="s">
        <v>159</v>
      </c>
    </row>
    <row r="300" ht="25.5">
      <c r="G300" s="23" t="s">
        <v>160</v>
      </c>
    </row>
  </sheetData>
  <sheetProtection/>
  <dataValidations count="4">
    <dataValidation errorStyle="information" type="list" allowBlank="1" showInputMessage="1" showErrorMessage="1" errorTitle="avviso 1" error="avete digitato nome Comune fuori provincia SP - confermate?" sqref="A1:A65536">
      <formula1>$A$200:$A$231</formula1>
    </dataValidation>
    <dataValidation errorStyle="information" type="list" allowBlank="1" showInputMessage="1" showErrorMessage="1" errorTitle="avviso 2" error="avete digitato una qualità catastale non in elenco - confermate?" sqref="G1:G292 G294:G65536">
      <formula1>$G$200:$G$299</formula1>
    </dataValidation>
    <dataValidation errorStyle="information" type="list" allowBlank="1" showInputMessage="1" showErrorMessage="1" errorTitle="avviso 2" error="state inserendo un valore non in elenco, confermate?" sqref="E1:E65536">
      <formula1>$E$200:$E$204</formula1>
    </dataValidation>
    <dataValidation errorStyle="information" type="list" allowBlank="1" showInputMessage="1" showErrorMessage="1" errorTitle="avviso 2" error="avete digitato una qualità catastale non in elenco - confermate?" sqref="G293">
      <formula1>$G$200:$G$300</formula1>
    </dataValidation>
  </dataValidations>
  <printOptions gridLines="1"/>
  <pageMargins left="0.59" right="0.45" top="0.77" bottom="0.67" header="0.38" footer="0.32"/>
  <pageSetup fitToHeight="3" fitToWidth="1" horizontalDpi="600" verticalDpi="600" orientation="landscape" paperSize="9" scale="67" r:id="rId1"/>
  <headerFooter alignWithMargins="0">
    <oddHeader>&amp;C&amp;"Arial,Grassetto"&amp;12Elenco particelle catastali azienda _________________ comune di ___________________</oddHeader>
    <oddFooter>&amp;C&amp;"Arial,Grassetto Corsivo"&amp;12Regione Liguria Settore Ispettorato Agrario Regionale - Sede La Spezia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Giaroli Alida</cp:lastModifiedBy>
  <cp:lastPrinted>2013-01-18T19:00:06Z</cp:lastPrinted>
  <dcterms:created xsi:type="dcterms:W3CDTF">2009-07-27T15:54:04Z</dcterms:created>
  <dcterms:modified xsi:type="dcterms:W3CDTF">2014-03-17T07:57:25Z</dcterms:modified>
  <cp:category/>
  <cp:version/>
  <cp:contentType/>
  <cp:contentStatus/>
</cp:coreProperties>
</file>